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C:\Users\angel\OneDrive\Desktop\"/>
    </mc:Choice>
  </mc:AlternateContent>
  <xr:revisionPtr revIDLastSave="0" documentId="13_ncr:1_{8E2DEC8E-716B-47B4-BDD7-BD071A8BA997}" xr6:coauthVersionLast="47" xr6:coauthVersionMax="47" xr10:uidLastSave="{00000000-0000-0000-0000-000000000000}"/>
  <bookViews>
    <workbookView xWindow="-108" yWindow="-108" windowWidth="23256" windowHeight="12456" xr2:uid="{00000000-000D-0000-FFFF-FFFF00000000}"/>
  </bookViews>
  <sheets>
    <sheet name="New Lay out" sheetId="4" r:id="rId1"/>
    <sheet name="Sheet1" sheetId="5" r:id="rId2"/>
    <sheet name="Original Score System" sheetId="1" r:id="rId3"/>
    <sheet name="in order of score" sheetId="3" r:id="rId4"/>
    <sheet name="Sheet2"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5" l="1"/>
  <c r="K7" i="4"/>
  <c r="L7" i="4"/>
  <c r="G15" i="4" l="1"/>
  <c r="G16" i="4" s="1"/>
  <c r="G17" i="4" s="1"/>
  <c r="H15" i="4"/>
  <c r="H16" i="4" s="1"/>
  <c r="H17" i="4" s="1"/>
  <c r="I15" i="4"/>
  <c r="I16" i="4" s="1"/>
  <c r="I17" i="4" s="1"/>
  <c r="J15" i="4"/>
  <c r="J16" i="4" s="1"/>
  <c r="J17" i="4" s="1"/>
  <c r="K15" i="4"/>
  <c r="K16" i="4" s="1"/>
  <c r="K17" i="4" s="1"/>
  <c r="L15" i="4"/>
  <c r="L16" i="4" s="1"/>
  <c r="L17" i="4" s="1"/>
  <c r="F15" i="4"/>
  <c r="F16" i="4" s="1"/>
  <c r="F17" i="4" s="1"/>
  <c r="H9" i="4" l="1"/>
  <c r="I9" i="4"/>
  <c r="J9" i="4"/>
  <c r="K9" i="4"/>
  <c r="L9" i="4"/>
  <c r="G9" i="4"/>
  <c r="F9" i="4"/>
  <c r="F7" i="4"/>
  <c r="F10" i="4" l="1"/>
  <c r="F11" i="4" s="1"/>
  <c r="G7" i="4"/>
  <c r="G10" i="4" s="1"/>
  <c r="G11" i="4" s="1"/>
  <c r="H7" i="4"/>
  <c r="H10" i="4" s="1"/>
  <c r="H11" i="4" s="1"/>
  <c r="I7" i="4"/>
  <c r="I10" i="4" s="1"/>
  <c r="I11" i="4" s="1"/>
  <c r="J7" i="4"/>
  <c r="J10" i="4" s="1"/>
  <c r="J11" i="4" s="1"/>
  <c r="K10" i="4"/>
  <c r="K11" i="4" s="1"/>
  <c r="L10" i="4"/>
  <c r="L11" i="4" s="1"/>
  <c r="G21" i="4" l="1"/>
  <c r="G23" i="4" s="1"/>
  <c r="H21" i="4"/>
  <c r="H23" i="4" s="1"/>
  <c r="I21" i="4"/>
  <c r="I23" i="4" s="1"/>
  <c r="J21" i="4"/>
  <c r="J23" i="4" s="1"/>
  <c r="K21" i="4"/>
  <c r="K23" i="4" s="1"/>
  <c r="L21" i="4"/>
  <c r="L23" i="4" s="1"/>
  <c r="F21" i="4"/>
  <c r="F23" i="4" s="1"/>
  <c r="D22" i="4"/>
  <c r="L22" i="4" l="1"/>
  <c r="L24" i="4" s="1"/>
  <c r="K22" i="4"/>
  <c r="K24" i="4" s="1"/>
  <c r="G22" i="4"/>
  <c r="G24" i="4" s="1"/>
  <c r="I22" i="4"/>
  <c r="I24" i="4" s="1"/>
  <c r="J22" i="4"/>
  <c r="J24" i="4" s="1"/>
  <c r="H22" i="4"/>
  <c r="H24" i="4" s="1"/>
  <c r="L21" i="1"/>
  <c r="K21" i="1"/>
  <c r="J21" i="1"/>
  <c r="I21" i="1"/>
  <c r="H21" i="1"/>
  <c r="G21" i="1"/>
  <c r="F21" i="1"/>
  <c r="V21" i="1"/>
  <c r="U21" i="1"/>
  <c r="T21" i="1"/>
  <c r="S21" i="1"/>
  <c r="R21" i="1"/>
  <c r="Q21" i="1"/>
  <c r="P21" i="1"/>
  <c r="O21" i="1"/>
  <c r="N21" i="1"/>
  <c r="M21" i="1"/>
  <c r="D21" i="1"/>
  <c r="A2" i="3" l="1"/>
  <c r="A3" i="3"/>
  <c r="A4" i="3"/>
  <c r="A5" i="3"/>
  <c r="A6" i="3"/>
  <c r="A7" i="3"/>
  <c r="A8" i="3"/>
  <c r="A9" i="3"/>
  <c r="A10" i="3"/>
  <c r="A11" i="3"/>
  <c r="A12" i="3"/>
  <c r="A13" i="3"/>
  <c r="A14" i="3"/>
  <c r="A15" i="3"/>
  <c r="A16" i="3"/>
  <c r="A17" i="3"/>
  <c r="L14" i="1"/>
  <c r="L8" i="1"/>
  <c r="S14" i="1"/>
  <c r="T14" i="1"/>
  <c r="U14" i="1"/>
  <c r="S8" i="1"/>
  <c r="T8" i="1"/>
  <c r="U8" i="1"/>
  <c r="L26" i="1" l="1"/>
  <c r="Y15" i="1" s="1"/>
  <c r="B15" i="3" s="1"/>
  <c r="U26" i="1"/>
  <c r="T26" i="1"/>
  <c r="S26" i="1"/>
  <c r="Y16" i="1" s="1"/>
  <c r="B16" i="3" s="1"/>
  <c r="Q8" i="1"/>
  <c r="Q14" i="1"/>
  <c r="Q26" i="1" l="1"/>
  <c r="Y14" i="1" s="1"/>
  <c r="B14" i="3" s="1"/>
  <c r="C46" i="1"/>
  <c r="C38" i="1"/>
  <c r="C30" i="1"/>
  <c r="K14" i="1" l="1"/>
  <c r="N14" i="1"/>
  <c r="N8" i="1"/>
  <c r="O14" i="1"/>
  <c r="P14" i="1"/>
  <c r="R14" i="1"/>
  <c r="V14" i="1"/>
  <c r="M14" i="1"/>
  <c r="O8" i="1"/>
  <c r="P8" i="1"/>
  <c r="R8" i="1"/>
  <c r="V8" i="1"/>
  <c r="V26" i="1" l="1"/>
  <c r="Y6" i="1" s="1"/>
  <c r="B6" i="3" s="1"/>
  <c r="O26" i="1"/>
  <c r="Y3" i="1" s="1"/>
  <c r="B3" i="3" s="1"/>
  <c r="N26" i="1"/>
  <c r="Y8" i="1" s="1"/>
  <c r="B8" i="3" s="1"/>
  <c r="P26" i="1"/>
  <c r="Y7" i="1" s="1"/>
  <c r="B7" i="3" s="1"/>
  <c r="R26" i="1"/>
  <c r="Y9" i="1" s="1"/>
  <c r="B9" i="3" s="1"/>
  <c r="G14" i="1"/>
  <c r="H14" i="1"/>
  <c r="I14" i="1"/>
  <c r="J14" i="1"/>
  <c r="F14" i="1"/>
  <c r="G8" i="1"/>
  <c r="H8" i="1"/>
  <c r="I8" i="1"/>
  <c r="J8" i="1"/>
  <c r="K8" i="1"/>
  <c r="M8" i="1"/>
  <c r="F8" i="1"/>
  <c r="D14" i="1"/>
  <c r="D8" i="1"/>
  <c r="AJ5" i="2"/>
  <c r="AJ6" i="2"/>
  <c r="AJ7" i="2"/>
  <c r="AJ8" i="2"/>
  <c r="AJ9" i="2"/>
  <c r="AJ10" i="2"/>
  <c r="AJ11" i="2"/>
  <c r="AJ12" i="2"/>
  <c r="AJ13" i="2"/>
  <c r="AJ14" i="2"/>
  <c r="AJ15" i="2"/>
  <c r="AJ16" i="2"/>
  <c r="AJ17" i="2"/>
  <c r="AJ18" i="2"/>
  <c r="AJ19" i="2"/>
  <c r="AJ20" i="2"/>
  <c r="AJ21" i="2"/>
  <c r="AJ22" i="2"/>
  <c r="AJ23" i="2"/>
  <c r="AJ24" i="2"/>
  <c r="AJ25" i="2"/>
  <c r="AJ26" i="2"/>
  <c r="AJ27" i="2"/>
  <c r="AJ28" i="2"/>
  <c r="AJ29" i="2"/>
  <c r="AJ30" i="2"/>
  <c r="C31" i="2"/>
  <c r="D31" i="2"/>
  <c r="E31" i="2"/>
  <c r="F31" i="2"/>
  <c r="G31" i="2"/>
  <c r="H31" i="2"/>
  <c r="I31" i="2"/>
  <c r="J31" i="2"/>
  <c r="K31" i="2"/>
  <c r="L31" i="2"/>
  <c r="M31" i="2"/>
  <c r="N31" i="2"/>
  <c r="O31" i="2"/>
  <c r="P31" i="2"/>
  <c r="Q31" i="2"/>
  <c r="R31" i="2"/>
  <c r="S31" i="2"/>
  <c r="T31" i="2"/>
  <c r="U31" i="2"/>
  <c r="V31" i="2"/>
  <c r="W31" i="2"/>
  <c r="X31" i="2"/>
  <c r="Y31" i="2"/>
  <c r="Z31" i="2"/>
  <c r="AA31" i="2"/>
  <c r="AB31" i="2"/>
  <c r="AC31" i="2"/>
  <c r="AD31" i="2"/>
  <c r="AE31" i="2"/>
  <c r="AF31" i="2"/>
  <c r="AG31" i="2"/>
  <c r="AH31" i="2"/>
  <c r="AI31" i="2"/>
  <c r="B31" i="2"/>
  <c r="D26" i="1" l="1"/>
  <c r="J26" i="1"/>
  <c r="H26" i="1"/>
  <c r="Y10" i="1" s="1"/>
  <c r="B10" i="3" s="1"/>
  <c r="K26" i="1"/>
  <c r="Y17" i="1" s="1"/>
  <c r="B17" i="3" s="1"/>
  <c r="I26" i="1"/>
  <c r="Y12" i="1" s="1"/>
  <c r="B12" i="3" s="1"/>
  <c r="M26" i="1"/>
  <c r="Y11" i="1" s="1"/>
  <c r="B11" i="3" s="1"/>
  <c r="G26" i="1"/>
  <c r="Y13" i="1" s="1"/>
  <c r="B13" i="3" s="1"/>
  <c r="Y4" i="1"/>
  <c r="B4" i="3" s="1"/>
  <c r="F26" i="1"/>
  <c r="Y5" i="1" s="1"/>
  <c r="B5" i="3" s="1"/>
  <c r="F22" i="4"/>
  <c r="F2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uthor>
  </authors>
  <commentList>
    <comment ref="K12" authorId="0" shapeId="0" xr:uid="{00000000-0006-0000-0000-000004000000}">
      <text>
        <r>
          <rPr>
            <b/>
            <sz val="9"/>
            <color indexed="81"/>
            <rFont val="Tahoma"/>
            <family val="2"/>
          </rPr>
          <t>jon:</t>
        </r>
        <r>
          <rPr>
            <sz val="9"/>
            <color indexed="81"/>
            <rFont val="Tahoma"/>
            <family val="2"/>
          </rPr>
          <t xml:space="preserve">
maybe too early to call but has had serious quality issues, Post Harvest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uthor>
  </authors>
  <commentList>
    <comment ref="M3" authorId="0" shapeId="0" xr:uid="{00000000-0006-0000-0200-000001000000}">
      <text>
        <r>
          <rPr>
            <b/>
            <sz val="9"/>
            <color indexed="81"/>
            <rFont val="Tahoma"/>
            <family val="2"/>
          </rPr>
          <t>jon:</t>
        </r>
        <r>
          <rPr>
            <sz val="9"/>
            <color indexed="81"/>
            <rFont val="Tahoma"/>
            <family val="2"/>
          </rPr>
          <t xml:space="preserve">
poor production and alternate bearing is serious concern.
</t>
        </r>
      </text>
    </comment>
    <comment ref="R3" authorId="0" shapeId="0" xr:uid="{00000000-0006-0000-0200-000002000000}">
      <text>
        <r>
          <rPr>
            <b/>
            <sz val="9"/>
            <color indexed="81"/>
            <rFont val="Tahoma"/>
            <family val="2"/>
          </rPr>
          <t>jon:</t>
        </r>
        <r>
          <rPr>
            <sz val="9"/>
            <color indexed="81"/>
            <rFont val="Tahoma"/>
            <family val="2"/>
          </rPr>
          <t xml:space="preserve">
base the scoring on a seedless Clemcott alongside
</t>
        </r>
      </text>
    </comment>
    <comment ref="F4" authorId="0" shapeId="0" xr:uid="{00000000-0006-0000-0200-000003000000}">
      <text>
        <r>
          <rPr>
            <b/>
            <sz val="9"/>
            <color indexed="81"/>
            <rFont val="Tahoma"/>
            <family val="2"/>
          </rPr>
          <t>jon:</t>
        </r>
        <r>
          <rPr>
            <sz val="9"/>
            <color indexed="81"/>
            <rFont val="Tahoma"/>
            <family val="2"/>
          </rPr>
          <t xml:space="preserve">
if not isolated then huge issues in production, net costs/remove pollinators nearby etc.
</t>
        </r>
      </text>
    </comment>
    <comment ref="J4" authorId="0" shapeId="0" xr:uid="{00000000-0006-0000-0200-000004000000}">
      <text>
        <r>
          <rPr>
            <b/>
            <sz val="9"/>
            <color indexed="81"/>
            <rFont val="Tahoma"/>
            <family val="2"/>
          </rPr>
          <t>jon:</t>
        </r>
        <r>
          <rPr>
            <sz val="9"/>
            <color indexed="81"/>
            <rFont val="Tahoma"/>
            <family val="2"/>
          </rPr>
          <t xml:space="preserve">
good producer but requires more sanitation in autumn due to split fruit drop
</t>
        </r>
      </text>
    </comment>
    <comment ref="K9" authorId="0" shapeId="0" xr:uid="{00000000-0006-0000-0200-000005000000}">
      <text>
        <r>
          <rPr>
            <b/>
            <sz val="9"/>
            <color indexed="81"/>
            <rFont val="Tahoma"/>
            <family val="2"/>
          </rPr>
          <t>jon:</t>
        </r>
        <r>
          <rPr>
            <sz val="9"/>
            <color indexed="81"/>
            <rFont val="Tahoma"/>
            <family val="2"/>
          </rPr>
          <t xml:space="preserve">
maybe too early to call but has had serious quality issues, Post Harvest</t>
        </r>
      </text>
    </comment>
    <comment ref="O12" authorId="0" shapeId="0" xr:uid="{00000000-0006-0000-0200-000006000000}">
      <text>
        <r>
          <rPr>
            <b/>
            <sz val="9"/>
            <color indexed="81"/>
            <rFont val="Tahoma"/>
            <family val="2"/>
          </rPr>
          <t>jon:</t>
        </r>
        <r>
          <rPr>
            <sz val="9"/>
            <color indexed="81"/>
            <rFont val="Tahoma"/>
            <family val="2"/>
          </rPr>
          <t xml:space="preserve">
similar quality but no seed so scores higher than NAD
</t>
        </r>
      </text>
    </comment>
    <comment ref="Q15" authorId="0" shapeId="0" xr:uid="{00000000-0006-0000-0200-000007000000}">
      <text>
        <r>
          <rPr>
            <b/>
            <sz val="9"/>
            <color indexed="81"/>
            <rFont val="Tahoma"/>
            <family val="2"/>
          </rPr>
          <t>jon:</t>
        </r>
        <r>
          <rPr>
            <sz val="9"/>
            <color indexed="81"/>
            <rFont val="Tahoma"/>
            <family val="2"/>
          </rPr>
          <t xml:space="preserve">
is difficult to sell in the Chinese market as soon as there are enough seedless varieties
</t>
        </r>
      </text>
    </comment>
    <comment ref="O18" authorId="0" shapeId="0" xr:uid="{00000000-0006-0000-0200-000008000000}">
      <text>
        <r>
          <rPr>
            <b/>
            <sz val="9"/>
            <color indexed="81"/>
            <rFont val="Tahoma"/>
            <family val="2"/>
          </rPr>
          <t>jon:</t>
        </r>
        <r>
          <rPr>
            <sz val="9"/>
            <color indexed="81"/>
            <rFont val="Tahoma"/>
            <family val="2"/>
          </rPr>
          <t xml:space="preserve">
scored it better in over supply than Nad due to seedlessness
</t>
        </r>
      </text>
    </comment>
  </commentList>
</comments>
</file>

<file path=xl/sharedStrings.xml><?xml version="1.0" encoding="utf-8"?>
<sst xmlns="http://schemas.openxmlformats.org/spreadsheetml/2006/main" count="291" uniqueCount="222">
  <si>
    <t>Full score</t>
  </si>
  <si>
    <t>Production potential</t>
  </si>
  <si>
    <t>Ease of Production - Production friendly</t>
  </si>
  <si>
    <t>Alternate bearing</t>
  </si>
  <si>
    <t>Cost of Production</t>
  </si>
  <si>
    <t>Market demand</t>
  </si>
  <si>
    <t>Chance of overproduction in the next 5 years</t>
  </si>
  <si>
    <t>TOTAL</t>
  </si>
  <si>
    <t xml:space="preserve">FOB sales values over past 3 years </t>
  </si>
  <si>
    <t>VarietyGroupName</t>
  </si>
  <si>
    <t>(All)</t>
  </si>
  <si>
    <t>Sum of EquivalentCartons</t>
  </si>
  <si>
    <t>WeekNo</t>
  </si>
  <si>
    <t>Groep</t>
  </si>
  <si>
    <t>Grand Total</t>
  </si>
  <si>
    <t>Clementine</t>
  </si>
  <si>
    <t>Satsuma</t>
  </si>
  <si>
    <t>Afourer</t>
  </si>
  <si>
    <t>Mor</t>
  </si>
  <si>
    <t>Or</t>
  </si>
  <si>
    <t>Nova</t>
  </si>
  <si>
    <t>Ellendale</t>
  </si>
  <si>
    <t>Empress</t>
  </si>
  <si>
    <t>Fairchild</t>
  </si>
  <si>
    <t>Honey Gold</t>
  </si>
  <si>
    <t>Mandarin</t>
  </si>
  <si>
    <t>Minneola</t>
  </si>
  <si>
    <t>Murcott</t>
  </si>
  <si>
    <t>Nouvelle</t>
  </si>
  <si>
    <t>Other</t>
  </si>
  <si>
    <t>Sweet Spring</t>
  </si>
  <si>
    <t>Tambor</t>
  </si>
  <si>
    <t>Temple</t>
  </si>
  <si>
    <t>Unsure</t>
  </si>
  <si>
    <t>Valley Gold</t>
  </si>
  <si>
    <t>Winola</t>
  </si>
  <si>
    <t>peaks in sizes for intended markets</t>
  </si>
  <si>
    <t>Optimum Fruit size during optimum production</t>
  </si>
  <si>
    <t>Quality  Potential</t>
  </si>
  <si>
    <t>Brix, acid, ratios, rag and seed issues</t>
  </si>
  <si>
    <t>fob return per carton</t>
  </si>
  <si>
    <t>shelf life</t>
  </si>
  <si>
    <t>post shipping quality</t>
  </si>
  <si>
    <t>External fruit quality</t>
  </si>
  <si>
    <t>internal fruit quality</t>
  </si>
  <si>
    <t>Colour, peelability, post harvest issues?</t>
  </si>
  <si>
    <t>Orr</t>
  </si>
  <si>
    <t>Nadorcott</t>
  </si>
  <si>
    <t>B17</t>
  </si>
  <si>
    <t>Sonet</t>
  </si>
  <si>
    <t>B24</t>
  </si>
  <si>
    <t>Total</t>
  </si>
  <si>
    <t>?*</t>
  </si>
  <si>
    <t xml:space="preserve">demand </t>
  </si>
  <si>
    <t xml:space="preserve">supply </t>
  </si>
  <si>
    <t>* has serious quality issues</t>
  </si>
  <si>
    <t>* Alternate bearer</t>
  </si>
  <si>
    <t>Nugget</t>
  </si>
  <si>
    <t>T.Late</t>
  </si>
  <si>
    <t>East</t>
  </si>
  <si>
    <t>EU</t>
  </si>
  <si>
    <t>?</t>
  </si>
  <si>
    <t>*</t>
  </si>
  <si>
    <t>pre harvest &amp; post harvest packing issues</t>
  </si>
  <si>
    <t>Ease of picking and packing</t>
  </si>
  <si>
    <t>**</t>
  </si>
  <si>
    <t xml:space="preserve">**possible demand/supply problems based on buds supplied from CFB </t>
  </si>
  <si>
    <t>*         ?</t>
  </si>
  <si>
    <t>* first consignments with claims</t>
  </si>
  <si>
    <t>?* no local information, only info off shore</t>
  </si>
  <si>
    <t>eu/uk</t>
  </si>
  <si>
    <t>Suitable Market</t>
  </si>
  <si>
    <t>*, eu /uk</t>
  </si>
  <si>
    <t>*, eu/uk</t>
  </si>
  <si>
    <t>Tango</t>
  </si>
  <si>
    <t>** poor bearer</t>
  </si>
  <si>
    <t>however they occupy windows</t>
  </si>
  <si>
    <t xml:space="preserve"> ie B17 comes in between Clem and Nadorcott</t>
  </si>
  <si>
    <t xml:space="preserve"> The B17, B24, Nugget T.Late &amp; Sonet are new in the market</t>
  </si>
  <si>
    <t>? Little Marketing information</t>
  </si>
  <si>
    <t>Total Score</t>
  </si>
  <si>
    <t>Clemcott</t>
  </si>
  <si>
    <t>Leanri (Irradiated Clemcott)</t>
  </si>
  <si>
    <t>Far East</t>
  </si>
  <si>
    <t>** seed</t>
  </si>
  <si>
    <t>eu/Far east</t>
  </si>
  <si>
    <t>Flippie Viljoen's Soft Citrus Scorecard???????</t>
  </si>
  <si>
    <t>Tons/Ha - Maximum</t>
  </si>
  <si>
    <t>Fruit size - Maximum</t>
  </si>
  <si>
    <t>80% of fruit Ct 1X-2</t>
  </si>
  <si>
    <t>Thorns, etc</t>
  </si>
  <si>
    <t>Additional spraying required</t>
  </si>
  <si>
    <t>Ease of Pollination</t>
  </si>
  <si>
    <t>Seeds?</t>
  </si>
  <si>
    <t>Packout Potential</t>
  </si>
  <si>
    <t>% Cat 1 fruit</t>
  </si>
  <si>
    <t>Skin texure, etc</t>
  </si>
  <si>
    <t>% of Required Colour</t>
  </si>
  <si>
    <t>Degreening required</t>
  </si>
  <si>
    <t>High Brix</t>
  </si>
  <si>
    <t>Brix above 10</t>
  </si>
  <si>
    <t>Acids</t>
  </si>
  <si>
    <t>Between 0.7 and 1</t>
  </si>
  <si>
    <t>Skin damage?</t>
  </si>
  <si>
    <t>Oleo, etc</t>
  </si>
  <si>
    <t>Ease of Peeling?</t>
  </si>
  <si>
    <t>FOB sales values over past 2 years and price/supply future</t>
  </si>
  <si>
    <t>need some sort of scale</t>
  </si>
  <si>
    <t>No of markets where there is good demand for the variety</t>
  </si>
  <si>
    <t>Demand increasing or decreasing</t>
  </si>
  <si>
    <t>Promotion?</t>
  </si>
  <si>
    <t>Timing into market</t>
  </si>
  <si>
    <t>For your production area</t>
  </si>
  <si>
    <t>Adaption of Flippie Viljoen's soft citrus score sheet.</t>
  </si>
  <si>
    <t xml:space="preserve">Sonet is the first mandarin into the market, but similar Satsuma X Clementine Parent cross varieties Sirio and Etna are interesting. </t>
  </si>
  <si>
    <t>Etna&amp; Sirio</t>
  </si>
  <si>
    <t>Etna&amp; Sirio same cross as Sonet</t>
  </si>
  <si>
    <t>New ultra early Clems</t>
  </si>
  <si>
    <t>Price stability, enough markets etc</t>
  </si>
  <si>
    <t>labour, harvest &amp; packing peak for your area</t>
  </si>
  <si>
    <t>Ease of Production - Optimum Production</t>
  </si>
  <si>
    <t>Ctns/Ha., production friendly?</t>
  </si>
  <si>
    <t xml:space="preserve">Timing of production vs Peaks </t>
  </si>
  <si>
    <t>pruning, prod &amp; size manipulation sprays?</t>
  </si>
  <si>
    <t>extra management required?</t>
  </si>
  <si>
    <t>EU &amp; East</t>
  </si>
  <si>
    <t>EU/Far east</t>
  </si>
  <si>
    <t>*  Far east</t>
  </si>
  <si>
    <t>Far East?</t>
  </si>
  <si>
    <t>In order of scoring</t>
  </si>
  <si>
    <t>Gold Nugget</t>
  </si>
  <si>
    <t>Tanor late</t>
  </si>
  <si>
    <t>new ultra early Clem</t>
  </si>
  <si>
    <t>Leanri</t>
  </si>
  <si>
    <t>both do not have enough production and marketing</t>
  </si>
  <si>
    <t>not enough production size and marketing track record</t>
  </si>
  <si>
    <t>track record but confirmed high internal quality</t>
  </si>
  <si>
    <t>good production and very good shelf life</t>
  </si>
  <si>
    <t>alternate bearer, shelf life and market issues bring its score down</t>
  </si>
  <si>
    <t>alternate bearer  / production issues, high quality</t>
  </si>
  <si>
    <t>very seedy, large fruit, high quality gives it a small niche</t>
  </si>
  <si>
    <t xml:space="preserve">alternate bearer, big fruit </t>
  </si>
  <si>
    <t>seedlessness, important in the market and easier production and sales</t>
  </si>
  <si>
    <t>Good quality &amp; Production but seed/pollination/issues unless isolated.</t>
  </si>
  <si>
    <t>a high quality Clem in a good window period will score well</t>
  </si>
  <si>
    <t>Current Mandarins &amp; New selections of Clementines and Mandarins</t>
  </si>
  <si>
    <t xml:space="preserve"> Next earliest, late April produces small‐to‐medium, seedless fruit with a unique and robust, sweet flavor, and may compete favorably with ‘Fallglo’ in Florida’s fall fresh mandarin market. Harvest may begin in October .</t>
  </si>
  <si>
    <t>Next; Late April May; produces a ‘Clemen􀆟ne’ sized, seedless, peelable, tangerine‐type fruit with a very sweet and pleasant flavor. Fruit matures some􀆟me between October and November, depending on environmental factors. Fruit colors well</t>
  </si>
  <si>
    <t>Ripens,  Jun; rela􀆟vely small‐to‐medium sized fruit which can be easily peeled and consumed (segment structure is sound and they can easily be separated without expressing their juice), are nearly completely without seeds (no more than 2 seeds have ever been found in randomly selected fruit), and they possess good color and excellent flavor (Brix, acid, and their ra􀆟o were 13.10, 0.82, and 15.98, respec􀆟vely, on 30 December 2010).</t>
  </si>
  <si>
    <t>new improvements of the Israeli Mors and Orrs being brought in by Citrus genesis, (AMC)</t>
  </si>
  <si>
    <t>Early and mid season Mandarins from the USA still in Quarantine being brought in by ourselves CGACC</t>
  </si>
  <si>
    <t>On the horison, still in Quarantine or STG, about 1 year from final release to CFB</t>
  </si>
  <si>
    <t xml:space="preserve">Irradiated, seedless Late Mandarins from USA being brought in by Eurosemillas, (the Tango people) </t>
  </si>
  <si>
    <t>Ultra Early Clementine, Clemensoon, brought in from Spain by us, CGACC</t>
  </si>
  <si>
    <t>Bella ultra late satsuma</t>
  </si>
  <si>
    <t>UK</t>
  </si>
  <si>
    <t>Bella ultra late sats</t>
  </si>
  <si>
    <t>Samba Mandarin early, and some mid season mandarins, enquiries to Graham Barry</t>
  </si>
  <si>
    <t>alternate bearer, high management, but high quality</t>
  </si>
  <si>
    <t>Production problems, high management, but high quality</t>
  </si>
  <si>
    <t>new very late satsuma, good quality but only demand in UK, small niche</t>
  </si>
  <si>
    <t>good timing but serious packing and post harvest quality issues</t>
  </si>
  <si>
    <t>diversity of markets</t>
  </si>
  <si>
    <t>not limited to certain markets or niches</t>
  </si>
  <si>
    <t>cost of production</t>
  </si>
  <si>
    <t>Good production potential</t>
  </si>
  <si>
    <t>PRODUCTION POTENTIAL</t>
  </si>
  <si>
    <t>QUALITY POTENTIAL</t>
  </si>
  <si>
    <t>Ease of Production and harvest</t>
  </si>
  <si>
    <t>Post harvest</t>
  </si>
  <si>
    <t>Meets the following Criteria</t>
  </si>
  <si>
    <t>MARKET DEMAND</t>
  </si>
  <si>
    <t>Meets the following criteria</t>
  </si>
  <si>
    <t>Price stability. FOB sales performance in the past 3 years and expected in the next 3 years, enough markets</t>
  </si>
  <si>
    <t>FOB sales performance. Short/medium term</t>
  </si>
  <si>
    <t xml:space="preserve"> Forecast Demand / Supply in medium/Long term</t>
  </si>
  <si>
    <t xml:space="preserve">Window </t>
  </si>
  <si>
    <t>Cultivar Scoring Tool</t>
  </si>
  <si>
    <t xml:space="preserve">Wt. </t>
  </si>
  <si>
    <t>weighted</t>
  </si>
  <si>
    <t>score out of 10</t>
  </si>
  <si>
    <t>SUB TOTAL</t>
  </si>
  <si>
    <t>Good quality fruit and Optimum export %</t>
  </si>
  <si>
    <t>Timing of the variety for your area into the market: demand/supply peaks, logistics, trucking, ports, shipping availibility, take near future into account</t>
  </si>
  <si>
    <r>
      <rPr>
        <b/>
        <sz val="12"/>
        <color theme="1"/>
        <rFont val="Calibri"/>
        <family val="2"/>
        <scheme val="minor"/>
      </rPr>
      <t>Management friendly</t>
    </r>
    <r>
      <rPr>
        <sz val="12"/>
        <color theme="1"/>
        <rFont val="Calibri"/>
        <family val="2"/>
        <scheme val="minor"/>
      </rPr>
      <t xml:space="preserve">, Limited manipulation of fruit set, pruning, thinning, alternate bearing, thorns </t>
    </r>
  </si>
  <si>
    <r>
      <rPr>
        <b/>
        <sz val="12"/>
        <color theme="1"/>
        <rFont val="Calibri"/>
        <family val="2"/>
        <scheme val="minor"/>
      </rPr>
      <t>Production Friendly</t>
    </r>
    <r>
      <rPr>
        <sz val="12"/>
        <color theme="1"/>
        <rFont val="Calibri"/>
        <family val="2"/>
        <scheme val="minor"/>
      </rPr>
      <t>, Bears good crops under optimum conditions annually</t>
    </r>
  </si>
  <si>
    <r>
      <rPr>
        <b/>
        <sz val="12"/>
        <color theme="1"/>
        <rFont val="Calibri"/>
        <family val="2"/>
        <scheme val="minor"/>
      </rPr>
      <t>Packing friendly;</t>
    </r>
    <r>
      <rPr>
        <sz val="12"/>
        <color theme="1"/>
        <rFont val="Calibri"/>
        <family val="2"/>
        <scheme val="minor"/>
      </rPr>
      <t xml:space="preserve"> with high % export grade meeting Quality standards of: external&amp; Internal quality, seed, colour, blemish, peelability, rag, </t>
    </r>
  </si>
  <si>
    <r>
      <rPr>
        <b/>
        <sz val="12"/>
        <color theme="1"/>
        <rFont val="Calibri"/>
        <family val="2"/>
        <scheme val="minor"/>
      </rPr>
      <t>Post harvest friendly</t>
    </r>
    <r>
      <rPr>
        <sz val="12"/>
        <color theme="1"/>
        <rFont val="Calibri"/>
        <family val="2"/>
        <scheme val="minor"/>
      </rPr>
      <t>: rind damage, degreening, packing, chemical treatments, Cold storage and Cold steri. And has a good shelf life</t>
    </r>
  </si>
  <si>
    <t>Market acceptance</t>
  </si>
  <si>
    <r>
      <rPr>
        <b/>
        <sz val="12"/>
        <color theme="1"/>
        <rFont val="Calibri"/>
        <family val="2"/>
        <scheme val="minor"/>
      </rPr>
      <t>Cost friendy,</t>
    </r>
    <r>
      <rPr>
        <sz val="12"/>
        <color theme="1"/>
        <rFont val="Calibri"/>
        <family val="2"/>
        <scheme val="minor"/>
      </rPr>
      <t xml:space="preserve"> Limited additional costs, sprays, treatments specific to the variety required. Eg citrophtera or suceptibility to alternaria, CBS phytosanitary issues, pollen screening. Legal Issues etc.</t>
    </r>
  </si>
  <si>
    <r>
      <rPr>
        <b/>
        <sz val="12"/>
        <color theme="1"/>
        <rFont val="Calibri"/>
        <family val="2"/>
        <scheme val="minor"/>
      </rPr>
      <t>Market Friendly</t>
    </r>
    <r>
      <rPr>
        <sz val="12"/>
        <color theme="1"/>
        <rFont val="Calibri"/>
        <family val="2"/>
        <scheme val="minor"/>
      </rPr>
      <t>; Market acceptance characterisics required by the Market. Colour. Size, quality, peelability, seed</t>
    </r>
  </si>
  <si>
    <t>Danger of over supply in next 5 years based on: Current plantings, Market closure,eg. CBS. If so, is there opportunity for alternative markets?</t>
  </si>
  <si>
    <t>Cultivar 1</t>
  </si>
  <si>
    <t>Cult. G</t>
  </si>
  <si>
    <t>Table 1. Cultivar score sheet</t>
  </si>
  <si>
    <t>Cultivar scoring tool</t>
  </si>
  <si>
    <t>Ease of production and harvest</t>
  </si>
  <si>
    <t>Cost of production</t>
  </si>
  <si>
    <r>
      <rPr>
        <b/>
        <sz val="12"/>
        <color theme="1"/>
        <rFont val="Calibri"/>
        <family val="2"/>
        <scheme val="minor"/>
      </rPr>
      <t>Cost-friendy:</t>
    </r>
    <r>
      <rPr>
        <sz val="12"/>
        <color theme="1"/>
        <rFont val="Calibri"/>
        <family val="2"/>
        <scheme val="minor"/>
      </rPr>
      <t xml:space="preserve"> Limited additional costs, sprays, treatments specific to the variety required. E.g. citrophtera or suceptibility to alternaria, CBS phytosanitary issues, pollen screening, legal issues, etc.</t>
    </r>
  </si>
  <si>
    <t>Cultivar A</t>
  </si>
  <si>
    <t>Cultivar B</t>
  </si>
  <si>
    <t>Cultivar C</t>
  </si>
  <si>
    <t>Cultivar D</t>
  </si>
  <si>
    <t>Cultivar E</t>
  </si>
  <si>
    <t>Cultivar F</t>
  </si>
  <si>
    <t>EU/UK</t>
  </si>
  <si>
    <t>*, EU/UK</t>
  </si>
  <si>
    <t>*, EU /UK</t>
  </si>
  <si>
    <t>EU/Far East</t>
  </si>
  <si>
    <r>
      <rPr>
        <b/>
        <sz val="12"/>
        <color theme="1"/>
        <rFont val="Calibri"/>
        <family val="2"/>
        <scheme val="minor"/>
      </rPr>
      <t>Packing friendly:</t>
    </r>
    <r>
      <rPr>
        <sz val="12"/>
        <color theme="1"/>
        <rFont val="Calibri"/>
        <family val="2"/>
        <scheme val="minor"/>
      </rPr>
      <t xml:space="preserve"> with high % export grade meeting quality standards of external and internal quality, seed, colour, blemish, peelability, rag, </t>
    </r>
  </si>
  <si>
    <r>
      <rPr>
        <b/>
        <sz val="12"/>
        <color theme="1"/>
        <rFont val="Calibri"/>
        <family val="2"/>
        <scheme val="minor"/>
      </rPr>
      <t>Postharvest-friendly</t>
    </r>
    <r>
      <rPr>
        <sz val="12"/>
        <color theme="1"/>
        <rFont val="Calibri"/>
        <family val="2"/>
        <scheme val="minor"/>
      </rPr>
      <t>: rind damage, degreening, packing, chemical treatments, cold storage and cold steri; and has a good shelf life.</t>
    </r>
  </si>
  <si>
    <r>
      <rPr>
        <b/>
        <sz val="12"/>
        <color theme="1"/>
        <rFont val="Calibri"/>
        <family val="2"/>
        <scheme val="minor"/>
      </rPr>
      <t>Production-friendly:</t>
    </r>
    <r>
      <rPr>
        <sz val="12"/>
        <color theme="1"/>
        <rFont val="Calibri"/>
        <family val="2"/>
        <scheme val="minor"/>
      </rPr>
      <t xml:space="preserve"> Bears good crops under optimum conditions annually.</t>
    </r>
  </si>
  <si>
    <r>
      <rPr>
        <b/>
        <sz val="12"/>
        <color theme="1"/>
        <rFont val="Calibri"/>
        <family val="2"/>
        <scheme val="minor"/>
      </rPr>
      <t>Management-friendly:</t>
    </r>
    <r>
      <rPr>
        <sz val="12"/>
        <color theme="1"/>
        <rFont val="Calibri"/>
        <family val="2"/>
        <scheme val="minor"/>
      </rPr>
      <t xml:space="preserve"> Limited manipulation of fruit set, pruning, thinning, alternate bearing, thorns. </t>
    </r>
  </si>
  <si>
    <r>
      <rPr>
        <b/>
        <sz val="12"/>
        <color theme="1"/>
        <rFont val="Calibri"/>
        <family val="2"/>
        <scheme val="minor"/>
      </rPr>
      <t>Market-friendly:</t>
    </r>
    <r>
      <rPr>
        <sz val="12"/>
        <color theme="1"/>
        <rFont val="Calibri"/>
        <family val="2"/>
        <scheme val="minor"/>
      </rPr>
      <t xml:space="preserve"> market acceptance characterisics required by the market; colour, size, quality, peelability, seed.</t>
    </r>
  </si>
  <si>
    <t>Quality potential</t>
  </si>
  <si>
    <t>Price stability: FOB sales performance in the past three years, and expected in the next three years; enough markets.</t>
  </si>
  <si>
    <t>Danger of over supply in next five years based on current plantings, market closure, e.g. CBS. If so, is there opportunity for alternative markets?</t>
  </si>
  <si>
    <t>Timing of the variety for your area into the market: demand/supply peaks, logistics, trucking, ports, shipping availibility; take the near future into account.</t>
  </si>
  <si>
    <t>Key:</t>
  </si>
  <si>
    <t>Aggressive pollinator. If not isolated then huge issues in production, net costs/remove pollinators nearby etc.</t>
  </si>
  <si>
    <t xml:space="preserve">Extra sanitation mgt for split/fruit drop. </t>
  </si>
  <si>
    <t>Alternaria and alternate bearing.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</si>
</sst>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_ ;_ * \-#,##0_ ;_ * &quot;-&quot;_ ;_ @_ "/>
    <numFmt numFmtId="165" formatCode="_ &quot;R&quot;\ * #,##0.00_ ;_ &quot;R&quot;\ * \-#,##0.00_ ;_ &quot;R&quot;\ * &quot;-&quot;??_ ;_ @_ "/>
    <numFmt numFmtId="166" formatCode="_ * #,##0.00_ ;_ * \-#,##0.00_ ;_ * &quot;-&quot;??_ ;_ @_ "/>
    <numFmt numFmtId="167" formatCode="_([$€-2]* #,##0.00_);_([$€-2]* \(#,##0.00\);_([$€-2]* &quot;-&quot;??_)"/>
    <numFmt numFmtId="168" formatCode="0.0"/>
  </numFmts>
  <fonts count="50">
    <font>
      <sz val="11"/>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u/>
      <sz val="10"/>
      <color indexed="12"/>
      <name val="Arial"/>
      <family val="2"/>
    </font>
    <font>
      <u/>
      <sz val="8"/>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1"/>
      <name val="Calibri"/>
      <family val="2"/>
      <scheme val="minor"/>
    </font>
    <font>
      <sz val="11"/>
      <color theme="1"/>
      <name val="Symbol"/>
      <family val="1"/>
      <charset val="2"/>
    </font>
    <font>
      <b/>
      <u/>
      <sz val="11"/>
      <color theme="1"/>
      <name val="Calibri"/>
      <family val="2"/>
      <scheme val="minor"/>
    </font>
    <font>
      <sz val="9"/>
      <color indexed="81"/>
      <name val="Tahoma"/>
      <family val="2"/>
    </font>
    <font>
      <b/>
      <sz val="9"/>
      <color indexed="81"/>
      <name val="Tahoma"/>
      <family val="2"/>
    </font>
    <font>
      <sz val="12"/>
      <color theme="1"/>
      <name val="Calibri"/>
      <family val="2"/>
      <scheme val="minor"/>
    </font>
    <font>
      <b/>
      <sz val="12"/>
      <color theme="1"/>
      <name val="Calibri"/>
      <family val="2"/>
      <scheme val="minor"/>
    </font>
    <font>
      <b/>
      <sz val="14"/>
      <color theme="1"/>
      <name val="Calibri"/>
      <family val="2"/>
      <scheme val="minor"/>
    </font>
    <font>
      <sz val="11"/>
      <color rgb="FF9C5700"/>
      <name val="Calibri"/>
      <family val="2"/>
      <scheme val="minor"/>
    </font>
    <font>
      <b/>
      <sz val="12"/>
      <color theme="1"/>
      <name val="Calibri (Body)"/>
    </font>
  </fonts>
  <fills count="6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6" tint="-0.249977111117893"/>
        <bgColor indexed="64"/>
      </patternFill>
    </fill>
    <fill>
      <patternFill patternType="solid">
        <fgColor rgb="FF00B050"/>
        <bgColor indexed="64"/>
      </patternFill>
    </fill>
  </fills>
  <borders count="9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s>
  <cellStyleXfs count="124">
    <xf numFmtId="0" fontId="0" fillId="0" borderId="0"/>
    <xf numFmtId="0" fontId="19" fillId="0" borderId="0"/>
    <xf numFmtId="0" fontId="2" fillId="0" borderId="0"/>
    <xf numFmtId="9" fontId="19" fillId="0" borderId="0" applyFont="0" applyFill="0" applyBorder="0" applyAlignment="0" applyProtection="0"/>
    <xf numFmtId="0" fontId="19" fillId="0" borderId="0">
      <alignment wrapText="1"/>
    </xf>
    <xf numFmtId="0" fontId="19" fillId="0" borderId="0">
      <alignment wrapText="1"/>
    </xf>
    <xf numFmtId="0" fontId="2" fillId="10" borderId="0" applyNumberFormat="0" applyBorder="0" applyAlignment="0" applyProtection="0"/>
    <xf numFmtId="0" fontId="20" fillId="33" borderId="0" applyNumberFormat="0" applyBorder="0" applyAlignment="0" applyProtection="0"/>
    <xf numFmtId="0" fontId="2" fillId="14" borderId="0" applyNumberFormat="0" applyBorder="0" applyAlignment="0" applyProtection="0"/>
    <xf numFmtId="0" fontId="20" fillId="34" borderId="0" applyNumberFormat="0" applyBorder="0" applyAlignment="0" applyProtection="0"/>
    <xf numFmtId="0" fontId="2" fillId="18" borderId="0" applyNumberFormat="0" applyBorder="0" applyAlignment="0" applyProtection="0"/>
    <xf numFmtId="0" fontId="20" fillId="35" borderId="0" applyNumberFormat="0" applyBorder="0" applyAlignment="0" applyProtection="0"/>
    <xf numFmtId="0" fontId="2" fillId="22" borderId="0" applyNumberFormat="0" applyBorder="0" applyAlignment="0" applyProtection="0"/>
    <xf numFmtId="0" fontId="20" fillId="36" borderId="0" applyNumberFormat="0" applyBorder="0" applyAlignment="0" applyProtection="0"/>
    <xf numFmtId="0" fontId="2" fillId="26" borderId="0" applyNumberFormat="0" applyBorder="0" applyAlignment="0" applyProtection="0"/>
    <xf numFmtId="0" fontId="20" fillId="37" borderId="0" applyNumberFormat="0" applyBorder="0" applyAlignment="0" applyProtection="0"/>
    <xf numFmtId="0" fontId="2" fillId="30" borderId="0" applyNumberFormat="0" applyBorder="0" applyAlignment="0" applyProtection="0"/>
    <xf numFmtId="0" fontId="20" fillId="38" borderId="0" applyNumberFormat="0" applyBorder="0" applyAlignment="0" applyProtection="0"/>
    <xf numFmtId="0" fontId="2" fillId="11" borderId="0" applyNumberFormat="0" applyBorder="0" applyAlignment="0" applyProtection="0"/>
    <xf numFmtId="0" fontId="20" fillId="39" borderId="0" applyNumberFormat="0" applyBorder="0" applyAlignment="0" applyProtection="0"/>
    <xf numFmtId="0" fontId="2" fillId="15" borderId="0" applyNumberFormat="0" applyBorder="0" applyAlignment="0" applyProtection="0"/>
    <xf numFmtId="0" fontId="20" fillId="40" borderId="0" applyNumberFormat="0" applyBorder="0" applyAlignment="0" applyProtection="0"/>
    <xf numFmtId="0" fontId="2" fillId="19" borderId="0" applyNumberFormat="0" applyBorder="0" applyAlignment="0" applyProtection="0"/>
    <xf numFmtId="0" fontId="20" fillId="41" borderId="0" applyNumberFormat="0" applyBorder="0" applyAlignment="0" applyProtection="0"/>
    <xf numFmtId="0" fontId="2" fillId="23" borderId="0" applyNumberFormat="0" applyBorder="0" applyAlignment="0" applyProtection="0"/>
    <xf numFmtId="0" fontId="20" fillId="36" borderId="0" applyNumberFormat="0" applyBorder="0" applyAlignment="0" applyProtection="0"/>
    <xf numFmtId="0" fontId="2" fillId="27" borderId="0" applyNumberFormat="0" applyBorder="0" applyAlignment="0" applyProtection="0"/>
    <xf numFmtId="0" fontId="20" fillId="39" borderId="0" applyNumberFormat="0" applyBorder="0" applyAlignment="0" applyProtection="0"/>
    <xf numFmtId="0" fontId="2" fillId="31" borderId="0" applyNumberFormat="0" applyBorder="0" applyAlignment="0" applyProtection="0"/>
    <xf numFmtId="0" fontId="20" fillId="42" borderId="0" applyNumberFormat="0" applyBorder="0" applyAlignment="0" applyProtection="0"/>
    <xf numFmtId="0" fontId="18" fillId="12" borderId="0" applyNumberFormat="0" applyBorder="0" applyAlignment="0" applyProtection="0"/>
    <xf numFmtId="0" fontId="22" fillId="43" borderId="0" applyNumberFormat="0" applyBorder="0" applyAlignment="0" applyProtection="0"/>
    <xf numFmtId="0" fontId="18" fillId="16" borderId="0" applyNumberFormat="0" applyBorder="0" applyAlignment="0" applyProtection="0"/>
    <xf numFmtId="0" fontId="22" fillId="40" borderId="0" applyNumberFormat="0" applyBorder="0" applyAlignment="0" applyProtection="0"/>
    <xf numFmtId="0" fontId="18" fillId="20" borderId="0" applyNumberFormat="0" applyBorder="0" applyAlignment="0" applyProtection="0"/>
    <xf numFmtId="0" fontId="22" fillId="41" borderId="0" applyNumberFormat="0" applyBorder="0" applyAlignment="0" applyProtection="0"/>
    <xf numFmtId="0" fontId="18" fillId="24" borderId="0" applyNumberFormat="0" applyBorder="0" applyAlignment="0" applyProtection="0"/>
    <xf numFmtId="0" fontId="22" fillId="44" borderId="0" applyNumberFormat="0" applyBorder="0" applyAlignment="0" applyProtection="0"/>
    <xf numFmtId="0" fontId="18" fillId="28" borderId="0" applyNumberFormat="0" applyBorder="0" applyAlignment="0" applyProtection="0"/>
    <xf numFmtId="0" fontId="22" fillId="45" borderId="0" applyNumberFormat="0" applyBorder="0" applyAlignment="0" applyProtection="0"/>
    <xf numFmtId="0" fontId="18" fillId="32" borderId="0" applyNumberFormat="0" applyBorder="0" applyAlignment="0" applyProtection="0"/>
    <xf numFmtId="0" fontId="22" fillId="46" borderId="0" applyNumberFormat="0" applyBorder="0" applyAlignment="0" applyProtection="0"/>
    <xf numFmtId="0" fontId="18" fillId="9" borderId="0" applyNumberFormat="0" applyBorder="0" applyAlignment="0" applyProtection="0"/>
    <xf numFmtId="0" fontId="22" fillId="47" borderId="0" applyNumberFormat="0" applyBorder="0" applyAlignment="0" applyProtection="0"/>
    <xf numFmtId="0" fontId="18" fillId="13" borderId="0" applyNumberFormat="0" applyBorder="0" applyAlignment="0" applyProtection="0"/>
    <xf numFmtId="0" fontId="22" fillId="48" borderId="0" applyNumberFormat="0" applyBorder="0" applyAlignment="0" applyProtection="0"/>
    <xf numFmtId="0" fontId="18" fillId="17" borderId="0" applyNumberFormat="0" applyBorder="0" applyAlignment="0" applyProtection="0"/>
    <xf numFmtId="0" fontId="22" fillId="49" borderId="0" applyNumberFormat="0" applyBorder="0" applyAlignment="0" applyProtection="0"/>
    <xf numFmtId="0" fontId="18" fillId="21" borderId="0" applyNumberFormat="0" applyBorder="0" applyAlignment="0" applyProtection="0"/>
    <xf numFmtId="0" fontId="22" fillId="44" borderId="0" applyNumberFormat="0" applyBorder="0" applyAlignment="0" applyProtection="0"/>
    <xf numFmtId="0" fontId="18" fillId="25" borderId="0" applyNumberFormat="0" applyBorder="0" applyAlignment="0" applyProtection="0"/>
    <xf numFmtId="0" fontId="22" fillId="45" borderId="0" applyNumberFormat="0" applyBorder="0" applyAlignment="0" applyProtection="0"/>
    <xf numFmtId="0" fontId="18" fillId="29" borderId="0" applyNumberFormat="0" applyBorder="0" applyAlignment="0" applyProtection="0"/>
    <xf numFmtId="0" fontId="22" fillId="50" borderId="0" applyNumberFormat="0" applyBorder="0" applyAlignment="0" applyProtection="0"/>
    <xf numFmtId="0" fontId="8" fillId="3" borderId="0" applyNumberFormat="0" applyBorder="0" applyAlignment="0" applyProtection="0"/>
    <xf numFmtId="0" fontId="23" fillId="34" borderId="0" applyNumberFormat="0" applyBorder="0" applyAlignment="0" applyProtection="0"/>
    <xf numFmtId="0" fontId="12" fillId="6" borderId="4" applyNumberFormat="0" applyAlignment="0" applyProtection="0"/>
    <xf numFmtId="0" fontId="24" fillId="51" borderId="11" applyNumberFormat="0" applyAlignment="0" applyProtection="0"/>
    <xf numFmtId="0" fontId="14" fillId="7" borderId="7" applyNumberFormat="0" applyAlignment="0" applyProtection="0"/>
    <xf numFmtId="0" fontId="25" fillId="52" borderId="12" applyNumberFormat="0" applyAlignment="0" applyProtection="0"/>
    <xf numFmtId="164" fontId="19" fillId="0" borderId="0" applyFont="0" applyFill="0" applyBorder="0" applyAlignment="0" applyProtection="0"/>
    <xf numFmtId="166" fontId="2" fillId="0" borderId="0" applyFont="0" applyFill="0" applyBorder="0" applyAlignment="0" applyProtection="0"/>
    <xf numFmtId="166" fontId="19" fillId="0" borderId="0" applyFont="0" applyFill="0" applyBorder="0" applyAlignment="0" applyProtection="0"/>
    <xf numFmtId="166" fontId="2"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6" fillId="0" borderId="0" applyNumberFormat="0" applyFill="0" applyBorder="0" applyAlignment="0" applyProtection="0"/>
    <xf numFmtId="0" fontId="26" fillId="0" borderId="0" applyNumberFormat="0" applyFill="0" applyBorder="0" applyAlignment="0" applyProtection="0"/>
    <xf numFmtId="0" fontId="7" fillId="2" borderId="0" applyNumberFormat="0" applyBorder="0" applyAlignment="0" applyProtection="0"/>
    <xf numFmtId="0" fontId="27" fillId="35" borderId="0" applyNumberFormat="0" applyBorder="0" applyAlignment="0" applyProtection="0"/>
    <xf numFmtId="0" fontId="4" fillId="0" borderId="1" applyNumberFormat="0" applyFill="0" applyAlignment="0" applyProtection="0"/>
    <xf numFmtId="0" fontId="28" fillId="0" borderId="13" applyNumberFormat="0" applyFill="0" applyAlignment="0" applyProtection="0"/>
    <xf numFmtId="0" fontId="5" fillId="0" borderId="2" applyNumberFormat="0" applyFill="0" applyAlignment="0" applyProtection="0"/>
    <xf numFmtId="0" fontId="29" fillId="0" borderId="14" applyNumberFormat="0" applyFill="0" applyAlignment="0" applyProtection="0"/>
    <xf numFmtId="0" fontId="6" fillId="0" borderId="3" applyNumberFormat="0" applyFill="0" applyAlignment="0" applyProtection="0"/>
    <xf numFmtId="0" fontId="30" fillId="0" borderId="15" applyNumberFormat="0" applyFill="0" applyAlignment="0" applyProtection="0"/>
    <xf numFmtId="0" fontId="6"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0" fillId="5" borderId="4" applyNumberFormat="0" applyAlignment="0" applyProtection="0"/>
    <xf numFmtId="0" fontId="34" fillId="38" borderId="11" applyNumberFormat="0" applyAlignment="0" applyProtection="0"/>
    <xf numFmtId="0" fontId="13" fillId="0" borderId="6" applyNumberFormat="0" applyFill="0" applyAlignment="0" applyProtection="0"/>
    <xf numFmtId="0" fontId="35" fillId="0" borderId="16" applyNumberFormat="0" applyFill="0" applyAlignment="0" applyProtection="0"/>
    <xf numFmtId="0" fontId="9" fillId="4" borderId="0" applyNumberFormat="0" applyBorder="0" applyAlignment="0" applyProtection="0"/>
    <xf numFmtId="0" fontId="36" fillId="5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wrapText="1"/>
    </xf>
    <xf numFmtId="0" fontId="19" fillId="0" borderId="0">
      <alignment wrapText="1"/>
    </xf>
    <xf numFmtId="0" fontId="20" fillId="8" borderId="8" applyNumberFormat="0" applyFont="0" applyAlignment="0" applyProtection="0"/>
    <xf numFmtId="0" fontId="20" fillId="8" borderId="8" applyNumberFormat="0" applyFont="0" applyAlignment="0" applyProtection="0"/>
    <xf numFmtId="0" fontId="19"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19" fillId="54" borderId="17" applyNumberFormat="0" applyFont="0" applyAlignment="0" applyProtection="0"/>
    <xf numFmtId="0" fontId="11" fillId="6" borderId="5" applyNumberFormat="0" applyAlignment="0" applyProtection="0"/>
    <xf numFmtId="0" fontId="37" fillId="51" borderId="18" applyNumberFormat="0" applyAlignment="0" applyProtection="0"/>
    <xf numFmtId="9" fontId="19" fillId="0" borderId="0" applyFont="0" applyFill="0" applyBorder="0" applyAlignment="0" applyProtection="0">
      <alignment wrapText="1"/>
    </xf>
    <xf numFmtId="9" fontId="19" fillId="0" borderId="0" applyFont="0" applyFill="0" applyBorder="0" applyAlignment="0" applyProtection="0">
      <alignment wrapText="1"/>
    </xf>
    <xf numFmtId="9" fontId="19" fillId="0" borderId="0" applyFont="0" applyFill="0" applyBorder="0" applyAlignment="0" applyProtection="0">
      <alignment wrapText="1"/>
    </xf>
    <xf numFmtId="9" fontId="19" fillId="0" borderId="0" applyFont="0" applyFill="0" applyBorder="0" applyAlignment="0" applyProtection="0">
      <alignment wrapText="1"/>
    </xf>
    <xf numFmtId="9" fontId="19" fillId="0" borderId="0" applyFont="0" applyFill="0" applyBorder="0" applyAlignment="0" applyProtection="0"/>
    <xf numFmtId="0" fontId="3" fillId="0" borderId="0" applyNumberFormat="0" applyFill="0" applyBorder="0" applyAlignment="0" applyProtection="0"/>
    <xf numFmtId="0" fontId="38" fillId="0" borderId="0" applyNumberFormat="0" applyFill="0" applyBorder="0" applyAlignment="0" applyProtection="0"/>
    <xf numFmtId="0" fontId="17" fillId="0" borderId="9" applyNumberFormat="0" applyFill="0" applyAlignment="0" applyProtection="0"/>
    <xf numFmtId="0" fontId="21" fillId="0" borderId="19" applyNumberFormat="0" applyFill="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48" fillId="4" borderId="0" applyNumberFormat="0" applyBorder="0" applyAlignment="0" applyProtection="0"/>
  </cellStyleXfs>
  <cellXfs count="220">
    <xf numFmtId="0" fontId="0" fillId="0" borderId="0" xfId="0"/>
    <xf numFmtId="0" fontId="0" fillId="0" borderId="23" xfId="0" applyBorder="1"/>
    <xf numFmtId="0" fontId="0" fillId="0" borderId="23" xfId="0" applyBorder="1" applyAlignment="1">
      <alignment horizontal="center"/>
    </xf>
    <xf numFmtId="0" fontId="0" fillId="0" borderId="0" xfId="0" applyAlignment="1">
      <alignment horizontal="center"/>
    </xf>
    <xf numFmtId="0" fontId="0" fillId="0" borderId="24" xfId="0" applyBorder="1"/>
    <xf numFmtId="0" fontId="0" fillId="0" borderId="24" xfId="0" applyBorder="1" applyAlignment="1">
      <alignment horizontal="center"/>
    </xf>
    <xf numFmtId="0" fontId="0" fillId="0" borderId="25" xfId="0" applyBorder="1" applyAlignment="1">
      <alignment horizontal="center"/>
    </xf>
    <xf numFmtId="0" fontId="0" fillId="0" borderId="26" xfId="0" applyBorder="1"/>
    <xf numFmtId="0" fontId="0" fillId="0" borderId="27" xfId="0" applyBorder="1" applyAlignment="1">
      <alignment horizontal="center"/>
    </xf>
    <xf numFmtId="0" fontId="0" fillId="0" borderId="28" xfId="0" applyBorder="1"/>
    <xf numFmtId="0" fontId="0" fillId="0" borderId="10" xfId="0" applyBorder="1"/>
    <xf numFmtId="3" fontId="0" fillId="0" borderId="10" xfId="0" applyNumberFormat="1" applyBorder="1" applyAlignment="1">
      <alignment horizontal="center"/>
    </xf>
    <xf numFmtId="0" fontId="17" fillId="0" borderId="10" xfId="0" applyFont="1" applyBorder="1"/>
    <xf numFmtId="3" fontId="17" fillId="0" borderId="10" xfId="0" applyNumberFormat="1" applyFont="1" applyBorder="1" applyAlignment="1">
      <alignment horizontal="center"/>
    </xf>
    <xf numFmtId="3" fontId="18" fillId="0" borderId="10" xfId="0" applyNumberFormat="1" applyFont="1" applyBorder="1" applyAlignment="1">
      <alignment horizontal="center"/>
    </xf>
    <xf numFmtId="3" fontId="40" fillId="0" borderId="10" xfId="0" applyNumberFormat="1" applyFont="1" applyBorder="1" applyAlignment="1">
      <alignment horizontal="center"/>
    </xf>
    <xf numFmtId="0" fontId="0" fillId="0" borderId="0" xfId="0" applyAlignment="1">
      <alignment horizontal="left" vertical="top"/>
    </xf>
    <xf numFmtId="0" fontId="41" fillId="0" borderId="0" xfId="0" applyFont="1" applyAlignment="1">
      <alignment horizontal="left" vertical="top"/>
    </xf>
    <xf numFmtId="0" fontId="0" fillId="0" borderId="31" xfId="0" applyBorder="1" applyAlignment="1">
      <alignment horizontal="center"/>
    </xf>
    <xf numFmtId="0" fontId="0" fillId="0" borderId="36" xfId="0" applyBorder="1" applyAlignment="1">
      <alignment horizontal="center"/>
    </xf>
    <xf numFmtId="0" fontId="0" fillId="0" borderId="10" xfId="0" applyBorder="1" applyAlignment="1">
      <alignment horizontal="center"/>
    </xf>
    <xf numFmtId="0" fontId="0" fillId="0" borderId="37" xfId="0" applyBorder="1" applyAlignment="1">
      <alignment horizontal="center"/>
    </xf>
    <xf numFmtId="0" fontId="0" fillId="55" borderId="10" xfId="0" applyFill="1" applyBorder="1" applyAlignment="1">
      <alignment horizontal="center"/>
    </xf>
    <xf numFmtId="0" fontId="0" fillId="0" borderId="38" xfId="0" applyBorder="1" applyAlignment="1">
      <alignment horizontal="center"/>
    </xf>
    <xf numFmtId="0" fontId="0" fillId="0" borderId="22"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30" xfId="0" applyBorder="1" applyAlignment="1">
      <alignment horizontal="center"/>
    </xf>
    <xf numFmtId="0" fontId="0" fillId="0" borderId="41" xfId="0" applyBorder="1" applyAlignment="1">
      <alignment horizontal="center"/>
    </xf>
    <xf numFmtId="0" fontId="0" fillId="0" borderId="29" xfId="0" applyBorder="1" applyAlignment="1">
      <alignment horizontal="center"/>
    </xf>
    <xf numFmtId="0" fontId="0" fillId="0" borderId="0" xfId="0" applyAlignment="1">
      <alignment horizontal="left" vertical="top" wrapText="1"/>
    </xf>
    <xf numFmtId="0" fontId="0" fillId="56" borderId="0" xfId="0" applyFill="1"/>
    <xf numFmtId="0" fontId="42" fillId="0" borderId="0" xfId="0" applyFont="1" applyAlignment="1">
      <alignment horizontal="right"/>
    </xf>
    <xf numFmtId="0" fontId="0" fillId="55" borderId="20" xfId="0" applyFill="1" applyBorder="1" applyAlignment="1">
      <alignment wrapText="1"/>
    </xf>
    <xf numFmtId="0" fontId="0" fillId="55" borderId="21" xfId="0" applyFill="1" applyBorder="1" applyAlignment="1">
      <alignment wrapText="1"/>
    </xf>
    <xf numFmtId="0" fontId="0" fillId="0" borderId="0" xfId="0" applyAlignment="1">
      <alignment wrapText="1"/>
    </xf>
    <xf numFmtId="0" fontId="0" fillId="0" borderId="33" xfId="0" applyBorder="1" applyAlignment="1">
      <alignment horizontal="center" wrapText="1"/>
    </xf>
    <xf numFmtId="0" fontId="0" fillId="0" borderId="34" xfId="0" applyBorder="1" applyAlignment="1">
      <alignment horizontal="center" wrapText="1"/>
    </xf>
    <xf numFmtId="0" fontId="0" fillId="0" borderId="35" xfId="0" applyBorder="1" applyAlignment="1">
      <alignment horizontal="center" wrapText="1"/>
    </xf>
    <xf numFmtId="0" fontId="0" fillId="0" borderId="0" xfId="0" applyAlignment="1">
      <alignment horizontal="right" vertical="top" wrapText="1"/>
    </xf>
    <xf numFmtId="0" fontId="17" fillId="0" borderId="10" xfId="0" applyFont="1" applyBorder="1" applyAlignment="1">
      <alignment horizontal="center"/>
    </xf>
    <xf numFmtId="0" fontId="0" fillId="57" borderId="10" xfId="0" applyFill="1" applyBorder="1"/>
    <xf numFmtId="0" fontId="0" fillId="57" borderId="10" xfId="0" applyFill="1" applyBorder="1" applyAlignment="1">
      <alignment horizontal="center"/>
    </xf>
    <xf numFmtId="0" fontId="0" fillId="55" borderId="42" xfId="0" applyFill="1" applyBorder="1"/>
    <xf numFmtId="0" fontId="0" fillId="55" borderId="43" xfId="0" applyFill="1" applyBorder="1" applyAlignment="1">
      <alignment horizontal="center" wrapText="1"/>
    </xf>
    <xf numFmtId="0" fontId="0" fillId="0" borderId="44" xfId="0" applyBorder="1"/>
    <xf numFmtId="0" fontId="0" fillId="0" borderId="45" xfId="0" applyBorder="1"/>
    <xf numFmtId="0" fontId="0" fillId="55" borderId="46" xfId="0" applyFill="1" applyBorder="1" applyAlignment="1">
      <alignment horizontal="center"/>
    </xf>
    <xf numFmtId="0" fontId="0" fillId="55" borderId="47" xfId="0" applyFill="1" applyBorder="1"/>
    <xf numFmtId="0" fontId="0" fillId="55" borderId="48" xfId="0" applyFill="1" applyBorder="1"/>
    <xf numFmtId="0" fontId="0" fillId="55" borderId="35" xfId="0" applyFill="1" applyBorder="1" applyAlignment="1">
      <alignment horizontal="center"/>
    </xf>
    <xf numFmtId="0" fontId="0" fillId="55" borderId="50" xfId="0" applyFill="1" applyBorder="1"/>
    <xf numFmtId="0" fontId="0" fillId="55" borderId="51" xfId="0" applyFill="1" applyBorder="1"/>
    <xf numFmtId="0" fontId="0" fillId="55" borderId="32" xfId="0" applyFill="1" applyBorder="1" applyAlignment="1">
      <alignment horizontal="center"/>
    </xf>
    <xf numFmtId="0" fontId="0" fillId="55" borderId="49" xfId="0" applyFill="1" applyBorder="1"/>
    <xf numFmtId="0" fontId="0" fillId="55" borderId="41" xfId="0" applyFill="1" applyBorder="1" applyAlignment="1">
      <alignment horizontal="center"/>
    </xf>
    <xf numFmtId="0" fontId="0" fillId="55" borderId="10" xfId="0" applyFill="1" applyBorder="1"/>
    <xf numFmtId="0" fontId="0" fillId="0" borderId="0" xfId="0" applyAlignment="1">
      <alignment horizontal="center" wrapText="1"/>
    </xf>
    <xf numFmtId="0" fontId="0" fillId="0" borderId="52" xfId="0" applyBorder="1" applyAlignment="1">
      <alignment horizontal="center"/>
    </xf>
    <xf numFmtId="0" fontId="0" fillId="0" borderId="53" xfId="0" applyBorder="1" applyAlignment="1">
      <alignment horizontal="center"/>
    </xf>
    <xf numFmtId="0" fontId="0" fillId="0" borderId="50" xfId="0" applyBorder="1" applyAlignment="1">
      <alignment horizontal="center"/>
    </xf>
    <xf numFmtId="0" fontId="0" fillId="0" borderId="54" xfId="0" applyBorder="1" applyAlignment="1">
      <alignment horizontal="center"/>
    </xf>
    <xf numFmtId="0" fontId="0" fillId="0" borderId="0" xfId="0" applyAlignment="1">
      <alignment horizontal="left"/>
    </xf>
    <xf numFmtId="0" fontId="0" fillId="56" borderId="33" xfId="0" applyFill="1" applyBorder="1" applyAlignment="1">
      <alignment horizontal="left"/>
    </xf>
    <xf numFmtId="0" fontId="0" fillId="56" borderId="35" xfId="0" applyFill="1" applyBorder="1" applyAlignment="1">
      <alignment horizontal="center"/>
    </xf>
    <xf numFmtId="0" fontId="0" fillId="56" borderId="36" xfId="0" applyFill="1" applyBorder="1" applyAlignment="1">
      <alignment horizontal="left"/>
    </xf>
    <xf numFmtId="0" fontId="0" fillId="56" borderId="37" xfId="0" applyFill="1" applyBorder="1" applyAlignment="1">
      <alignment horizontal="center"/>
    </xf>
    <xf numFmtId="0" fontId="0" fillId="56" borderId="57" xfId="0" applyFill="1" applyBorder="1" applyAlignment="1">
      <alignment horizontal="left"/>
    </xf>
    <xf numFmtId="0" fontId="0" fillId="56" borderId="46" xfId="0" applyFill="1" applyBorder="1" applyAlignment="1">
      <alignment horizontal="center"/>
    </xf>
    <xf numFmtId="0" fontId="0" fillId="58" borderId="0" xfId="0" applyFill="1"/>
    <xf numFmtId="0" fontId="0" fillId="57" borderId="0" xfId="0" applyFill="1"/>
    <xf numFmtId="0" fontId="0" fillId="59" borderId="0" xfId="0" applyFill="1"/>
    <xf numFmtId="0" fontId="0" fillId="60" borderId="0" xfId="0" applyFill="1"/>
    <xf numFmtId="0" fontId="0" fillId="61" borderId="0" xfId="0" applyFill="1"/>
    <xf numFmtId="0" fontId="0" fillId="56" borderId="38" xfId="0" applyFill="1" applyBorder="1" applyAlignment="1">
      <alignment horizontal="left"/>
    </xf>
    <xf numFmtId="0" fontId="0" fillId="56" borderId="39" xfId="0" applyFill="1"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56" borderId="50" xfId="0" applyFill="1" applyBorder="1"/>
    <xf numFmtId="0" fontId="0" fillId="56" borderId="51" xfId="0" applyFill="1" applyBorder="1"/>
    <xf numFmtId="0" fontId="0" fillId="56" borderId="58" xfId="0" applyFill="1" applyBorder="1"/>
    <xf numFmtId="0" fontId="0" fillId="62" borderId="54" xfId="0" applyFill="1" applyBorder="1"/>
    <xf numFmtId="0" fontId="0" fillId="62" borderId="42" xfId="0" applyFill="1" applyBorder="1"/>
    <xf numFmtId="0" fontId="0" fillId="62" borderId="60" xfId="0" applyFill="1" applyBorder="1"/>
    <xf numFmtId="0" fontId="0" fillId="62" borderId="52" xfId="0" applyFill="1" applyBorder="1"/>
    <xf numFmtId="0" fontId="0" fillId="62" borderId="61" xfId="0" applyFill="1" applyBorder="1"/>
    <xf numFmtId="0" fontId="0" fillId="62" borderId="56" xfId="0" applyFill="1" applyBorder="1"/>
    <xf numFmtId="0" fontId="0" fillId="62" borderId="55" xfId="0" applyFill="1" applyBorder="1"/>
    <xf numFmtId="0" fontId="0" fillId="62" borderId="0" xfId="0" applyFill="1"/>
    <xf numFmtId="0" fontId="0" fillId="62" borderId="59" xfId="0" applyFill="1" applyBorder="1"/>
    <xf numFmtId="0" fontId="0" fillId="0" borderId="52" xfId="0" applyBorder="1"/>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57" xfId="0" applyBorder="1" applyAlignment="1">
      <alignment horizontal="center"/>
    </xf>
    <xf numFmtId="0" fontId="0" fillId="0" borderId="65" xfId="0" applyBorder="1" applyAlignment="1">
      <alignment horizontal="center"/>
    </xf>
    <xf numFmtId="0" fontId="0" fillId="0" borderId="46"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66" xfId="0" applyBorder="1" applyAlignment="1">
      <alignment horizontal="center" wrapText="1"/>
    </xf>
    <xf numFmtId="0" fontId="0" fillId="0" borderId="70" xfId="0" applyBorder="1" applyAlignment="1">
      <alignment horizontal="center" wrapText="1"/>
    </xf>
    <xf numFmtId="0" fontId="0" fillId="0" borderId="71" xfId="0" applyBorder="1" applyAlignment="1">
      <alignment horizontal="center" wrapText="1"/>
    </xf>
    <xf numFmtId="0" fontId="0" fillId="0" borderId="43" xfId="0" applyBorder="1" applyAlignment="1">
      <alignment horizontal="center" wrapText="1"/>
    </xf>
    <xf numFmtId="0" fontId="0" fillId="0" borderId="67" xfId="0" applyBorder="1" applyAlignment="1">
      <alignment horizontal="center" wrapText="1"/>
    </xf>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46" fillId="63" borderId="75" xfId="0" applyFont="1" applyFill="1" applyBorder="1" applyAlignment="1">
      <alignment vertical="center" wrapText="1"/>
    </xf>
    <xf numFmtId="0" fontId="0" fillId="0" borderId="0" xfId="0" applyAlignment="1">
      <alignment horizontal="center" vertical="center" wrapText="1"/>
    </xf>
    <xf numFmtId="0" fontId="0" fillId="0" borderId="30" xfId="0" applyBorder="1" applyAlignment="1">
      <alignment horizontal="center" wrapText="1"/>
    </xf>
    <xf numFmtId="0" fontId="0" fillId="0" borderId="75" xfId="0" applyBorder="1" applyAlignment="1">
      <alignment horizontal="center" wrapText="1"/>
    </xf>
    <xf numFmtId="0" fontId="0" fillId="0" borderId="32" xfId="0" applyBorder="1" applyAlignment="1">
      <alignment horizontal="center" wrapText="1"/>
    </xf>
    <xf numFmtId="0" fontId="46" fillId="63" borderId="76" xfId="0" applyFont="1" applyFill="1" applyBorder="1" applyAlignment="1">
      <alignment horizontal="center" vertical="center" wrapText="1"/>
    </xf>
    <xf numFmtId="168" fontId="0" fillId="0" borderId="78" xfId="0" applyNumberFormat="1" applyBorder="1" applyAlignment="1">
      <alignment horizontal="center"/>
    </xf>
    <xf numFmtId="168" fontId="0" fillId="0" borderId="22" xfId="0" applyNumberFormat="1" applyBorder="1" applyAlignment="1">
      <alignment horizontal="center"/>
    </xf>
    <xf numFmtId="168" fontId="0" fillId="0" borderId="77" xfId="0" applyNumberFormat="1" applyBorder="1" applyAlignment="1">
      <alignment horizontal="center"/>
    </xf>
    <xf numFmtId="168" fontId="0" fillId="0" borderId="75" xfId="0" applyNumberFormat="1" applyBorder="1" applyAlignment="1">
      <alignment horizontal="center"/>
    </xf>
    <xf numFmtId="168" fontId="0" fillId="0" borderId="32" xfId="0" applyNumberFormat="1" applyBorder="1" applyAlignment="1">
      <alignment horizontal="center"/>
    </xf>
    <xf numFmtId="168" fontId="0" fillId="0" borderId="30" xfId="0" applyNumberFormat="1" applyBorder="1" applyAlignment="1">
      <alignment horizontal="center"/>
    </xf>
    <xf numFmtId="168" fontId="0" fillId="0" borderId="10" xfId="0" applyNumberFormat="1" applyBorder="1" applyAlignment="1">
      <alignment horizontal="center"/>
    </xf>
    <xf numFmtId="0" fontId="46" fillId="63" borderId="77" xfId="0" applyFont="1" applyFill="1" applyBorder="1" applyAlignment="1">
      <alignment vertical="center" wrapText="1"/>
    </xf>
    <xf numFmtId="0" fontId="0" fillId="0" borderId="79" xfId="0" applyBorder="1"/>
    <xf numFmtId="0" fontId="0" fillId="0" borderId="62" xfId="0" applyBorder="1"/>
    <xf numFmtId="0" fontId="0" fillId="0" borderId="64" xfId="0" applyBorder="1"/>
    <xf numFmtId="0" fontId="17" fillId="0" borderId="81" xfId="0" applyFont="1" applyBorder="1"/>
    <xf numFmtId="0" fontId="0" fillId="0" borderId="67" xfId="0" applyBorder="1" applyAlignment="1">
      <alignment horizontal="center"/>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29" xfId="0" applyBorder="1"/>
    <xf numFmtId="0" fontId="0" fillId="0" borderId="81" xfId="0" applyBorder="1"/>
    <xf numFmtId="0" fontId="0" fillId="0" borderId="63" xfId="0" applyBorder="1"/>
    <xf numFmtId="0" fontId="17" fillId="0" borderId="29" xfId="0" applyFont="1" applyBorder="1"/>
    <xf numFmtId="168" fontId="0" fillId="0" borderId="58" xfId="0" applyNumberFormat="1" applyBorder="1" applyAlignment="1">
      <alignment horizontal="center"/>
    </xf>
    <xf numFmtId="0" fontId="0" fillId="0" borderId="41" xfId="0" applyBorder="1" applyAlignment="1">
      <alignment horizontal="center" wrapText="1"/>
    </xf>
    <xf numFmtId="168" fontId="0" fillId="0" borderId="84" xfId="0" applyNumberFormat="1" applyBorder="1" applyAlignment="1">
      <alignment horizontal="center"/>
    </xf>
    <xf numFmtId="168" fontId="0" fillId="0" borderId="39" xfId="0" applyNumberFormat="1" applyBorder="1" applyAlignment="1">
      <alignment horizontal="center"/>
    </xf>
    <xf numFmtId="168" fontId="0" fillId="0" borderId="41" xfId="0" applyNumberFormat="1" applyBorder="1" applyAlignment="1">
      <alignment horizontal="center"/>
    </xf>
    <xf numFmtId="168" fontId="0" fillId="0" borderId="37" xfId="0" applyNumberFormat="1" applyBorder="1" applyAlignment="1">
      <alignment horizontal="center"/>
    </xf>
    <xf numFmtId="0" fontId="46" fillId="63" borderId="82" xfId="0" applyFont="1" applyFill="1" applyBorder="1" applyAlignment="1">
      <alignment vertical="center" wrapText="1"/>
    </xf>
    <xf numFmtId="0" fontId="0" fillId="0" borderId="83" xfId="0" applyBorder="1"/>
    <xf numFmtId="0" fontId="45" fillId="0" borderId="33" xfId="0" applyFont="1" applyBorder="1" applyAlignment="1">
      <alignment vertical="center" wrapText="1"/>
    </xf>
    <xf numFmtId="0" fontId="45" fillId="0" borderId="36" xfId="0" applyFont="1" applyBorder="1" applyAlignment="1">
      <alignment vertical="center" wrapText="1"/>
    </xf>
    <xf numFmtId="0" fontId="45" fillId="0" borderId="38" xfId="0" applyFont="1" applyBorder="1" applyAlignment="1">
      <alignment vertical="center" wrapText="1"/>
    </xf>
    <xf numFmtId="0" fontId="45" fillId="0" borderId="57" xfId="0" applyFont="1" applyBorder="1" applyAlignment="1">
      <alignment vertical="center" wrapText="1"/>
    </xf>
    <xf numFmtId="0" fontId="0" fillId="0" borderId="85" xfId="0" applyBorder="1"/>
    <xf numFmtId="0" fontId="0" fillId="63" borderId="82" xfId="0" applyFill="1" applyBorder="1" applyAlignment="1">
      <alignment vertical="center" wrapText="1"/>
    </xf>
    <xf numFmtId="0" fontId="0" fillId="0" borderId="57" xfId="0" applyBorder="1" applyAlignment="1">
      <alignment wrapText="1"/>
    </xf>
    <xf numFmtId="0" fontId="0" fillId="0" borderId="84" xfId="0" applyBorder="1"/>
    <xf numFmtId="0" fontId="17" fillId="0" borderId="58" xfId="0" applyFont="1" applyBorder="1"/>
    <xf numFmtId="0" fontId="45" fillId="0" borderId="87" xfId="0" applyFont="1" applyBorder="1" applyAlignment="1">
      <alignment vertical="center" wrapText="1"/>
    </xf>
    <xf numFmtId="0" fontId="45" fillId="0" borderId="88" xfId="0" applyFont="1" applyBorder="1" applyAlignment="1">
      <alignment vertical="center" wrapText="1"/>
    </xf>
    <xf numFmtId="0" fontId="45" fillId="0" borderId="52" xfId="0" applyFont="1" applyBorder="1" applyAlignment="1">
      <alignment vertical="center" wrapText="1"/>
    </xf>
    <xf numFmtId="0" fontId="45" fillId="0" borderId="53" xfId="0" applyFont="1" applyBorder="1" applyAlignment="1">
      <alignment vertical="center" wrapText="1"/>
    </xf>
    <xf numFmtId="0" fontId="0" fillId="0" borderId="89" xfId="0" applyBorder="1"/>
    <xf numFmtId="0" fontId="45" fillId="57" borderId="79" xfId="0" applyFont="1" applyFill="1" applyBorder="1" applyAlignment="1">
      <alignment horizontal="center" vertical="center" wrapText="1"/>
    </xf>
    <xf numFmtId="0" fontId="45" fillId="57" borderId="62" xfId="0" applyFont="1" applyFill="1" applyBorder="1" applyAlignment="1">
      <alignment horizontal="center" vertical="center" wrapText="1"/>
    </xf>
    <xf numFmtId="0" fontId="45" fillId="57" borderId="63" xfId="0" applyFont="1" applyFill="1" applyBorder="1" applyAlignment="1">
      <alignment horizontal="center" vertical="center" wrapText="1"/>
    </xf>
    <xf numFmtId="0" fontId="45" fillId="57" borderId="80" xfId="0" applyFont="1" applyFill="1" applyBorder="1" applyAlignment="1">
      <alignment horizontal="center" vertical="center" wrapText="1"/>
    </xf>
    <xf numFmtId="0" fontId="0" fillId="0" borderId="87" xfId="0" applyBorder="1" applyAlignment="1">
      <alignment wrapText="1"/>
    </xf>
    <xf numFmtId="0" fontId="0" fillId="57" borderId="80" xfId="0" applyFill="1" applyBorder="1" applyAlignment="1">
      <alignment wrapText="1"/>
    </xf>
    <xf numFmtId="0" fontId="0" fillId="0" borderId="0" xfId="0" applyAlignment="1">
      <alignment vertical="top"/>
    </xf>
    <xf numFmtId="168" fontId="48" fillId="4" borderId="51" xfId="123" applyNumberFormat="1" applyBorder="1" applyAlignment="1">
      <alignment vertical="center"/>
    </xf>
    <xf numFmtId="168" fontId="48" fillId="4" borderId="77" xfId="123" applyNumberFormat="1" applyBorder="1" applyAlignment="1">
      <alignment vertical="center"/>
    </xf>
    <xf numFmtId="0" fontId="48" fillId="0" borderId="0" xfId="123" applyFill="1"/>
    <xf numFmtId="168" fontId="0" fillId="0" borderId="31" xfId="0" applyNumberFormat="1" applyBorder="1" applyAlignment="1">
      <alignment horizontal="center"/>
    </xf>
    <xf numFmtId="0" fontId="46" fillId="63" borderId="76" xfId="0" applyFont="1" applyFill="1" applyBorder="1" applyAlignment="1">
      <alignment vertical="center" wrapText="1"/>
    </xf>
    <xf numFmtId="0" fontId="46" fillId="63" borderId="86" xfId="0" applyFont="1" applyFill="1" applyBorder="1" applyAlignment="1">
      <alignment vertical="center" wrapText="1"/>
    </xf>
    <xf numFmtId="0" fontId="17" fillId="63" borderId="86" xfId="0" applyFont="1" applyFill="1" applyBorder="1" applyAlignment="1">
      <alignment horizontal="center" vertical="center" wrapText="1"/>
    </xf>
    <xf numFmtId="0" fontId="46" fillId="63" borderId="29" xfId="0" applyFont="1" applyFill="1" applyBorder="1" applyAlignment="1">
      <alignment horizontal="center" vertical="center" wrapText="1"/>
    </xf>
    <xf numFmtId="0" fontId="45" fillId="63" borderId="69" xfId="0" applyFont="1" applyFill="1" applyBorder="1" applyAlignment="1">
      <alignment horizontal="center" vertical="center" wrapText="1"/>
    </xf>
    <xf numFmtId="0" fontId="0" fillId="63" borderId="81" xfId="0" applyFill="1" applyBorder="1" applyAlignment="1">
      <alignment horizontal="center" vertical="center" wrapText="1"/>
    </xf>
    <xf numFmtId="0" fontId="36" fillId="0" borderId="0" xfId="93" applyFill="1"/>
    <xf numFmtId="0" fontId="0" fillId="0" borderId="20" xfId="0" applyBorder="1" applyAlignment="1">
      <alignment horizontal="center"/>
    </xf>
    <xf numFmtId="0" fontId="0" fillId="0" borderId="47" xfId="0" applyBorder="1"/>
    <xf numFmtId="0" fontId="0" fillId="0" borderId="83" xfId="0" applyBorder="1" applyAlignment="1">
      <alignment horizontal="center" vertical="center" wrapText="1"/>
    </xf>
    <xf numFmtId="0" fontId="0" fillId="0" borderId="90" xfId="0" applyBorder="1" applyAlignment="1">
      <alignment horizontal="center" vertical="center" wrapText="1"/>
    </xf>
    <xf numFmtId="0" fontId="0" fillId="0" borderId="90" xfId="0" applyBorder="1"/>
    <xf numFmtId="0" fontId="17" fillId="0" borderId="50" xfId="0" applyFont="1" applyBorder="1"/>
    <xf numFmtId="0" fontId="0" fillId="0" borderId="50" xfId="0" applyBorder="1"/>
    <xf numFmtId="0" fontId="0" fillId="0" borderId="42" xfId="0" applyBorder="1"/>
    <xf numFmtId="0" fontId="0" fillId="0" borderId="61" xfId="0" applyBorder="1"/>
    <xf numFmtId="0" fontId="0" fillId="0" borderId="91" xfId="0" applyBorder="1"/>
    <xf numFmtId="0" fontId="17" fillId="0" borderId="51" xfId="0" applyFont="1" applyBorder="1"/>
    <xf numFmtId="0" fontId="17" fillId="0" borderId="92" xfId="0" applyFont="1" applyBorder="1"/>
    <xf numFmtId="168" fontId="20" fillId="42" borderId="30" xfId="29" applyNumberFormat="1" applyBorder="1" applyAlignment="1">
      <alignment horizontal="center"/>
    </xf>
    <xf numFmtId="0" fontId="0" fillId="0" borderId="31" xfId="0" applyBorder="1" applyAlignment="1">
      <alignment horizontal="center" wrapText="1"/>
    </xf>
    <xf numFmtId="0" fontId="0" fillId="0" borderId="40" xfId="0" applyBorder="1" applyAlignment="1">
      <alignment horizontal="center" wrapText="1"/>
    </xf>
    <xf numFmtId="168" fontId="0" fillId="0" borderId="38" xfId="0" applyNumberFormat="1" applyBorder="1" applyAlignment="1">
      <alignment horizontal="center"/>
    </xf>
    <xf numFmtId="168" fontId="48" fillId="4" borderId="31" xfId="123" applyNumberFormat="1" applyBorder="1" applyAlignment="1">
      <alignment vertical="center"/>
    </xf>
    <xf numFmtId="168" fontId="48" fillId="4" borderId="58" xfId="123" applyNumberFormat="1" applyBorder="1" applyAlignment="1">
      <alignment vertical="center"/>
    </xf>
    <xf numFmtId="168" fontId="0" fillId="0" borderId="40" xfId="0" applyNumberFormat="1" applyBorder="1" applyAlignment="1">
      <alignment horizontal="center"/>
    </xf>
    <xf numFmtId="168" fontId="0" fillId="0" borderId="36" xfId="0" applyNumberFormat="1" applyBorder="1" applyAlignment="1">
      <alignment horizontal="center"/>
    </xf>
    <xf numFmtId="168" fontId="48" fillId="4" borderId="50" xfId="123" applyNumberFormat="1" applyBorder="1" applyAlignment="1">
      <alignment vertical="center"/>
    </xf>
    <xf numFmtId="168" fontId="48" fillId="4" borderId="72" xfId="123" applyNumberFormat="1" applyBorder="1" applyAlignment="1">
      <alignment horizontal="center"/>
    </xf>
    <xf numFmtId="168" fontId="48" fillId="4" borderId="73" xfId="123" applyNumberFormat="1" applyBorder="1" applyAlignment="1">
      <alignment horizontal="center"/>
    </xf>
    <xf numFmtId="168" fontId="48" fillId="4" borderId="74" xfId="123" applyNumberFormat="1" applyBorder="1" applyAlignment="1">
      <alignment horizontal="center"/>
    </xf>
    <xf numFmtId="0" fontId="49" fillId="0" borderId="0" xfId="0" applyFont="1"/>
    <xf numFmtId="0" fontId="1" fillId="0" borderId="88" xfId="0" applyFont="1" applyBorder="1" applyAlignment="1">
      <alignment vertical="center" wrapText="1"/>
    </xf>
    <xf numFmtId="0" fontId="1" fillId="0" borderId="52" xfId="0" applyFont="1" applyBorder="1" applyAlignment="1">
      <alignment vertical="center" wrapText="1"/>
    </xf>
    <xf numFmtId="0" fontId="1" fillId="0" borderId="53" xfId="0" applyFont="1" applyBorder="1" applyAlignment="1">
      <alignment vertical="center" wrapText="1"/>
    </xf>
    <xf numFmtId="0" fontId="0" fillId="60" borderId="10" xfId="0" applyFill="1" applyBorder="1" applyAlignment="1">
      <alignment horizontal="center"/>
    </xf>
    <xf numFmtId="0" fontId="0" fillId="60" borderId="0" xfId="0" applyFill="1" applyAlignment="1">
      <alignment vertical="center" wrapText="1"/>
    </xf>
    <xf numFmtId="168" fontId="0" fillId="65" borderId="22" xfId="0" applyNumberFormat="1" applyFill="1" applyBorder="1" applyAlignment="1">
      <alignment horizontal="center"/>
    </xf>
    <xf numFmtId="0" fontId="0" fillId="65" borderId="0" xfId="0" applyFill="1" applyAlignment="1">
      <alignment vertical="center" wrapText="1"/>
    </xf>
    <xf numFmtId="168" fontId="0" fillId="66" borderId="38" xfId="0" applyNumberFormat="1" applyFill="1" applyBorder="1" applyAlignment="1">
      <alignment horizontal="center"/>
    </xf>
    <xf numFmtId="0" fontId="0" fillId="66" borderId="0" xfId="0" applyFill="1" applyAlignment="1">
      <alignment vertical="center" wrapText="1"/>
    </xf>
    <xf numFmtId="0" fontId="17" fillId="0" borderId="0" xfId="0" applyFont="1" applyAlignment="1">
      <alignment vertical="center" wrapText="1"/>
    </xf>
    <xf numFmtId="0" fontId="0" fillId="0" borderId="0" xfId="0" applyAlignment="1">
      <alignment horizontal="left" vertical="top" wrapText="1"/>
    </xf>
    <xf numFmtId="0" fontId="47" fillId="64" borderId="51" xfId="0" applyFont="1" applyFill="1" applyBorder="1" applyAlignment="1">
      <alignment horizontal="center" vertical="center" wrapText="1"/>
    </xf>
    <xf numFmtId="0" fontId="1" fillId="0" borderId="53" xfId="0" applyFont="1" applyBorder="1" applyAlignment="1">
      <alignment horizontal="left" vertical="center" wrapText="1"/>
    </xf>
    <xf numFmtId="0" fontId="45" fillId="0" borderId="54" xfId="0" applyFont="1" applyBorder="1" applyAlignment="1">
      <alignment horizontal="left" vertical="center" wrapText="1"/>
    </xf>
    <xf numFmtId="0" fontId="1" fillId="0" borderId="38" xfId="0" applyFont="1" applyBorder="1" applyAlignment="1">
      <alignment horizontal="center" vertical="center" wrapText="1"/>
    </xf>
    <xf numFmtId="0" fontId="45" fillId="0" borderId="40"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53" xfId="0" applyFont="1" applyBorder="1" applyAlignment="1">
      <alignment horizontal="left" vertical="center" wrapText="1"/>
    </xf>
    <xf numFmtId="0" fontId="17" fillId="55" borderId="10" xfId="0" applyFont="1" applyFill="1" applyBorder="1" applyAlignment="1">
      <alignment horizontal="center"/>
    </xf>
  </cellXfs>
  <cellStyles count="124">
    <cellStyle name="20% - Accent1 2" xfId="6" xr:uid="{00000000-0005-0000-0000-000000000000}"/>
    <cellStyle name="20% - Accent1 3" xfId="7" xr:uid="{00000000-0005-0000-0000-000001000000}"/>
    <cellStyle name="20% - Accent2 2" xfId="8" xr:uid="{00000000-0005-0000-0000-000002000000}"/>
    <cellStyle name="20% - Accent2 3" xfId="9" xr:uid="{00000000-0005-0000-0000-000003000000}"/>
    <cellStyle name="20% - Accent3 2" xfId="10" xr:uid="{00000000-0005-0000-0000-000004000000}"/>
    <cellStyle name="20% - Accent3 3" xfId="11" xr:uid="{00000000-0005-0000-0000-000005000000}"/>
    <cellStyle name="20% - Accent4 2" xfId="12" xr:uid="{00000000-0005-0000-0000-000006000000}"/>
    <cellStyle name="20% - Accent4 3" xfId="13" xr:uid="{00000000-0005-0000-0000-000007000000}"/>
    <cellStyle name="20% - Accent5 2" xfId="14" xr:uid="{00000000-0005-0000-0000-000008000000}"/>
    <cellStyle name="20% - Accent5 3" xfId="15" xr:uid="{00000000-0005-0000-0000-000009000000}"/>
    <cellStyle name="20% - Accent6 2" xfId="16" xr:uid="{00000000-0005-0000-0000-00000A000000}"/>
    <cellStyle name="20% - Accent6 3" xfId="17" xr:uid="{00000000-0005-0000-0000-00000B000000}"/>
    <cellStyle name="40% - Accent1 2" xfId="18" xr:uid="{00000000-0005-0000-0000-00000C000000}"/>
    <cellStyle name="40% - Accent1 3" xfId="19" xr:uid="{00000000-0005-0000-0000-00000D000000}"/>
    <cellStyle name="40% - Accent2 2" xfId="20" xr:uid="{00000000-0005-0000-0000-00000E000000}"/>
    <cellStyle name="40% - Accent2 3" xfId="21" xr:uid="{00000000-0005-0000-0000-00000F000000}"/>
    <cellStyle name="40% - Accent3 2" xfId="22" xr:uid="{00000000-0005-0000-0000-000010000000}"/>
    <cellStyle name="40% - Accent3 3" xfId="23" xr:uid="{00000000-0005-0000-0000-000011000000}"/>
    <cellStyle name="40% - Accent4 2" xfId="24" xr:uid="{00000000-0005-0000-0000-000012000000}"/>
    <cellStyle name="40% - Accent4 3" xfId="25" xr:uid="{00000000-0005-0000-0000-000013000000}"/>
    <cellStyle name="40% - Accent5 2" xfId="26" xr:uid="{00000000-0005-0000-0000-000014000000}"/>
    <cellStyle name="40% - Accent5 3" xfId="27" xr:uid="{00000000-0005-0000-0000-000015000000}"/>
    <cellStyle name="40% - Accent6 2" xfId="28" xr:uid="{00000000-0005-0000-0000-000016000000}"/>
    <cellStyle name="40% - Accent6 3" xfId="29" xr:uid="{00000000-0005-0000-0000-000017000000}"/>
    <cellStyle name="60% - Accent1 2" xfId="30" xr:uid="{00000000-0005-0000-0000-000018000000}"/>
    <cellStyle name="60% - Accent1 3" xfId="31" xr:uid="{00000000-0005-0000-0000-000019000000}"/>
    <cellStyle name="60% - Accent2 2" xfId="32" xr:uid="{00000000-0005-0000-0000-00001A000000}"/>
    <cellStyle name="60% - Accent2 3" xfId="33" xr:uid="{00000000-0005-0000-0000-00001B000000}"/>
    <cellStyle name="60% - Accent3 2" xfId="34" xr:uid="{00000000-0005-0000-0000-00001C000000}"/>
    <cellStyle name="60% - Accent3 3" xfId="35" xr:uid="{00000000-0005-0000-0000-00001D000000}"/>
    <cellStyle name="60% - Accent4 2" xfId="36" xr:uid="{00000000-0005-0000-0000-00001E000000}"/>
    <cellStyle name="60% - Accent4 3" xfId="37" xr:uid="{00000000-0005-0000-0000-00001F000000}"/>
    <cellStyle name="60% - Accent5 2" xfId="38" xr:uid="{00000000-0005-0000-0000-000020000000}"/>
    <cellStyle name="60% - Accent5 3" xfId="39" xr:uid="{00000000-0005-0000-0000-000021000000}"/>
    <cellStyle name="60% - Accent6 2" xfId="40" xr:uid="{00000000-0005-0000-0000-000022000000}"/>
    <cellStyle name="60% - Accent6 3" xfId="41" xr:uid="{00000000-0005-0000-0000-000023000000}"/>
    <cellStyle name="Accent1 2" xfId="42" xr:uid="{00000000-0005-0000-0000-000024000000}"/>
    <cellStyle name="Accent1 3" xfId="43" xr:uid="{00000000-0005-0000-0000-000025000000}"/>
    <cellStyle name="Accent2 2" xfId="44" xr:uid="{00000000-0005-0000-0000-000026000000}"/>
    <cellStyle name="Accent2 3" xfId="45" xr:uid="{00000000-0005-0000-0000-000027000000}"/>
    <cellStyle name="Accent3 2" xfId="46" xr:uid="{00000000-0005-0000-0000-000028000000}"/>
    <cellStyle name="Accent3 3" xfId="47" xr:uid="{00000000-0005-0000-0000-000029000000}"/>
    <cellStyle name="Accent4 2" xfId="48" xr:uid="{00000000-0005-0000-0000-00002A000000}"/>
    <cellStyle name="Accent4 3" xfId="49" xr:uid="{00000000-0005-0000-0000-00002B000000}"/>
    <cellStyle name="Accent5 2" xfId="50" xr:uid="{00000000-0005-0000-0000-00002C000000}"/>
    <cellStyle name="Accent5 3" xfId="51" xr:uid="{00000000-0005-0000-0000-00002D000000}"/>
    <cellStyle name="Accent6 2" xfId="52" xr:uid="{00000000-0005-0000-0000-00002E000000}"/>
    <cellStyle name="Accent6 3" xfId="53" xr:uid="{00000000-0005-0000-0000-00002F000000}"/>
    <cellStyle name="Bad 2" xfId="54" xr:uid="{00000000-0005-0000-0000-000030000000}"/>
    <cellStyle name="Bad 3" xfId="55" xr:uid="{00000000-0005-0000-0000-000031000000}"/>
    <cellStyle name="Calculation 2" xfId="56" xr:uid="{00000000-0005-0000-0000-000032000000}"/>
    <cellStyle name="Calculation 3" xfId="57" xr:uid="{00000000-0005-0000-0000-000033000000}"/>
    <cellStyle name="Check Cell 2" xfId="58" xr:uid="{00000000-0005-0000-0000-000034000000}"/>
    <cellStyle name="Check Cell 3" xfId="59" xr:uid="{00000000-0005-0000-0000-000035000000}"/>
    <cellStyle name="Comma [0] 2" xfId="60" xr:uid="{00000000-0005-0000-0000-000036000000}"/>
    <cellStyle name="Comma 2" xfId="61" xr:uid="{00000000-0005-0000-0000-000037000000}"/>
    <cellStyle name="Comma 3" xfId="62" xr:uid="{00000000-0005-0000-0000-000038000000}"/>
    <cellStyle name="Comma 4" xfId="63" xr:uid="{00000000-0005-0000-0000-000039000000}"/>
    <cellStyle name="Currency 2" xfId="64" xr:uid="{00000000-0005-0000-0000-00003A000000}"/>
    <cellStyle name="Euro" xfId="65" xr:uid="{00000000-0005-0000-0000-00003B000000}"/>
    <cellStyle name="Euro 2" xfId="66" xr:uid="{00000000-0005-0000-0000-00003C000000}"/>
    <cellStyle name="Euro 2 2" xfId="67" xr:uid="{00000000-0005-0000-0000-00003D000000}"/>
    <cellStyle name="Euro 2 3" xfId="68" xr:uid="{00000000-0005-0000-0000-00003E000000}"/>
    <cellStyle name="Euro 2 3 2" xfId="69" xr:uid="{00000000-0005-0000-0000-00003F000000}"/>
    <cellStyle name="Euro 3" xfId="70" xr:uid="{00000000-0005-0000-0000-000040000000}"/>
    <cellStyle name="Euro 4" xfId="71" xr:uid="{00000000-0005-0000-0000-000041000000}"/>
    <cellStyle name="Euro 4 2" xfId="72" xr:uid="{00000000-0005-0000-0000-000042000000}"/>
    <cellStyle name="Explanatory Text 2" xfId="73" xr:uid="{00000000-0005-0000-0000-000043000000}"/>
    <cellStyle name="Explanatory Text 3" xfId="74" xr:uid="{00000000-0005-0000-0000-000044000000}"/>
    <cellStyle name="Good 2" xfId="75" xr:uid="{00000000-0005-0000-0000-000045000000}"/>
    <cellStyle name="Good 3" xfId="76" xr:uid="{00000000-0005-0000-0000-000046000000}"/>
    <cellStyle name="Heading 1 2" xfId="77" xr:uid="{00000000-0005-0000-0000-000047000000}"/>
    <cellStyle name="Heading 1 3" xfId="78" xr:uid="{00000000-0005-0000-0000-000048000000}"/>
    <cellStyle name="Heading 2 2" xfId="79" xr:uid="{00000000-0005-0000-0000-000049000000}"/>
    <cellStyle name="Heading 2 3" xfId="80" xr:uid="{00000000-0005-0000-0000-00004A000000}"/>
    <cellStyle name="Heading 3 2" xfId="81" xr:uid="{00000000-0005-0000-0000-00004B000000}"/>
    <cellStyle name="Heading 3 3" xfId="82" xr:uid="{00000000-0005-0000-0000-00004C000000}"/>
    <cellStyle name="Heading 4 2" xfId="83" xr:uid="{00000000-0005-0000-0000-00004D000000}"/>
    <cellStyle name="Heading 4 3" xfId="84" xr:uid="{00000000-0005-0000-0000-00004E000000}"/>
    <cellStyle name="Hyperlink 2" xfId="85" xr:uid="{00000000-0005-0000-0000-00004F000000}"/>
    <cellStyle name="Hyperlink 3" xfId="86" xr:uid="{00000000-0005-0000-0000-000050000000}"/>
    <cellStyle name="Hyperlink 4" xfId="87" xr:uid="{00000000-0005-0000-0000-000051000000}"/>
    <cellStyle name="Input 2" xfId="88" xr:uid="{00000000-0005-0000-0000-000052000000}"/>
    <cellStyle name="Input 3" xfId="89" xr:uid="{00000000-0005-0000-0000-000053000000}"/>
    <cellStyle name="Linked Cell 2" xfId="90" xr:uid="{00000000-0005-0000-0000-000054000000}"/>
    <cellStyle name="Linked Cell 3" xfId="91" xr:uid="{00000000-0005-0000-0000-000055000000}"/>
    <cellStyle name="Neutral" xfId="123" builtinId="28"/>
    <cellStyle name="Neutral 2" xfId="92" xr:uid="{00000000-0005-0000-0000-000057000000}"/>
    <cellStyle name="Neutral 3" xfId="93" xr:uid="{00000000-0005-0000-0000-000058000000}"/>
    <cellStyle name="Normal" xfId="0" builtinId="0"/>
    <cellStyle name="Normal 2" xfId="94" xr:uid="{00000000-0005-0000-0000-00005A000000}"/>
    <cellStyle name="Normal 2 2" xfId="95" xr:uid="{00000000-0005-0000-0000-00005B000000}"/>
    <cellStyle name="Normal 2 2 2" xfId="96" xr:uid="{00000000-0005-0000-0000-00005C000000}"/>
    <cellStyle name="Normal 2 2 3" xfId="97" xr:uid="{00000000-0005-0000-0000-00005D000000}"/>
    <cellStyle name="Normal 2 2 3 2" xfId="98" xr:uid="{00000000-0005-0000-0000-00005E000000}"/>
    <cellStyle name="Normal 2 3" xfId="99" xr:uid="{00000000-0005-0000-0000-00005F000000}"/>
    <cellStyle name="Normal 2 4" xfId="100" xr:uid="{00000000-0005-0000-0000-000060000000}"/>
    <cellStyle name="Normal 2 4 2" xfId="101" xr:uid="{00000000-0005-0000-0000-000061000000}"/>
    <cellStyle name="Normal 3" xfId="2" xr:uid="{00000000-0005-0000-0000-000062000000}"/>
    <cellStyle name="Normal 4" xfId="4" xr:uid="{00000000-0005-0000-0000-000063000000}"/>
    <cellStyle name="Normal 4 2" xfId="5" xr:uid="{00000000-0005-0000-0000-000064000000}"/>
    <cellStyle name="Normal 4 3" xfId="102" xr:uid="{00000000-0005-0000-0000-000065000000}"/>
    <cellStyle name="Normal 4 3 2" xfId="103" xr:uid="{00000000-0005-0000-0000-000066000000}"/>
    <cellStyle name="Normal 5" xfId="1" xr:uid="{00000000-0005-0000-0000-000067000000}"/>
    <cellStyle name="Note 2" xfId="104" xr:uid="{00000000-0005-0000-0000-000068000000}"/>
    <cellStyle name="Note 2 2" xfId="105" xr:uid="{00000000-0005-0000-0000-000069000000}"/>
    <cellStyle name="Note 3" xfId="106" xr:uid="{00000000-0005-0000-0000-00006A000000}"/>
    <cellStyle name="Note 4" xfId="107" xr:uid="{00000000-0005-0000-0000-00006B000000}"/>
    <cellStyle name="Note 5" xfId="108" xr:uid="{00000000-0005-0000-0000-00006C000000}"/>
    <cellStyle name="Note 6" xfId="109" xr:uid="{00000000-0005-0000-0000-00006D000000}"/>
    <cellStyle name="Output 2" xfId="110" xr:uid="{00000000-0005-0000-0000-00006E000000}"/>
    <cellStyle name="Output 3" xfId="111" xr:uid="{00000000-0005-0000-0000-00006F000000}"/>
    <cellStyle name="Percent 2" xfId="112" xr:uid="{00000000-0005-0000-0000-000070000000}"/>
    <cellStyle name="Percent 2 2" xfId="113" xr:uid="{00000000-0005-0000-0000-000071000000}"/>
    <cellStyle name="Percent 2 3" xfId="114" xr:uid="{00000000-0005-0000-0000-000072000000}"/>
    <cellStyle name="Percent 2 3 2" xfId="115" xr:uid="{00000000-0005-0000-0000-000073000000}"/>
    <cellStyle name="Percent 3" xfId="116" xr:uid="{00000000-0005-0000-0000-000074000000}"/>
    <cellStyle name="Percent 4" xfId="3" xr:uid="{00000000-0005-0000-0000-000075000000}"/>
    <cellStyle name="Title 2" xfId="117" xr:uid="{00000000-0005-0000-0000-000076000000}"/>
    <cellStyle name="Title 3" xfId="118" xr:uid="{00000000-0005-0000-0000-000077000000}"/>
    <cellStyle name="Total 2" xfId="119" xr:uid="{00000000-0005-0000-0000-000078000000}"/>
    <cellStyle name="Total 3" xfId="120" xr:uid="{00000000-0005-0000-0000-000079000000}"/>
    <cellStyle name="Warning Text 2" xfId="121" xr:uid="{00000000-0005-0000-0000-00007A000000}"/>
    <cellStyle name="Warning Text 3" xfId="122" xr:uid="{00000000-0005-0000-0000-00007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7"/>
  <sheetViews>
    <sheetView tabSelected="1" zoomScale="82" zoomScaleNormal="82" workbookViewId="0"/>
  </sheetViews>
  <sheetFormatPr defaultColWidth="8.77734375" defaultRowHeight="14.4"/>
  <cols>
    <col min="2" max="2" width="32.77734375" style="35" customWidth="1"/>
    <col min="3" max="3" width="52.6640625" style="35" customWidth="1"/>
    <col min="4" max="4" width="9.109375" style="35"/>
    <col min="5" max="5" width="10.6640625" customWidth="1"/>
    <col min="6" max="6" width="9.44140625" style="108" customWidth="1"/>
    <col min="7" max="7" width="9.44140625" style="109" customWidth="1"/>
    <col min="8" max="8" width="9.109375" style="110" customWidth="1"/>
    <col min="9" max="9" width="9.109375" customWidth="1"/>
    <col min="11" max="12" width="9.109375" customWidth="1"/>
  </cols>
  <sheetData>
    <row r="1" spans="1:17" ht="15.6">
      <c r="A1" s="200" t="s">
        <v>194</v>
      </c>
    </row>
    <row r="2" spans="1:17" ht="15" thickBot="1"/>
    <row r="3" spans="1:17" ht="72" customHeight="1" thickBot="1">
      <c r="A3" s="125"/>
      <c r="B3" s="212" t="s">
        <v>195</v>
      </c>
      <c r="C3" s="212"/>
      <c r="D3" s="212"/>
      <c r="E3" s="176" t="s">
        <v>178</v>
      </c>
      <c r="F3" s="189" t="s">
        <v>199</v>
      </c>
      <c r="G3" s="114" t="s">
        <v>200</v>
      </c>
      <c r="H3" s="114" t="s">
        <v>201</v>
      </c>
      <c r="I3" s="114" t="s">
        <v>202</v>
      </c>
      <c r="J3" s="114" t="s">
        <v>203</v>
      </c>
      <c r="K3" s="114" t="s">
        <v>204</v>
      </c>
      <c r="L3" s="115" t="s">
        <v>193</v>
      </c>
    </row>
    <row r="4" spans="1:17" ht="29.4" thickBot="1">
      <c r="A4" s="126"/>
      <c r="B4" s="124" t="s">
        <v>1</v>
      </c>
      <c r="C4" s="111" t="s">
        <v>172</v>
      </c>
      <c r="D4" s="116">
        <v>25</v>
      </c>
      <c r="E4" s="177"/>
      <c r="F4" s="190" t="s">
        <v>205</v>
      </c>
      <c r="G4" s="113" t="s">
        <v>206</v>
      </c>
      <c r="H4" s="113" t="s">
        <v>207</v>
      </c>
      <c r="I4" s="113" t="s">
        <v>208</v>
      </c>
      <c r="J4" s="113" t="s">
        <v>205</v>
      </c>
      <c r="K4" s="113" t="s">
        <v>205</v>
      </c>
      <c r="L4" s="137" t="s">
        <v>205</v>
      </c>
    </row>
    <row r="5" spans="1:17" ht="34.049999999999997" customHeight="1">
      <c r="A5" s="126"/>
      <c r="B5" s="144" t="s">
        <v>165</v>
      </c>
      <c r="C5" s="201" t="s">
        <v>211</v>
      </c>
      <c r="D5" s="158">
        <v>10</v>
      </c>
      <c r="E5" s="143"/>
      <c r="F5" s="19">
        <v>9</v>
      </c>
      <c r="G5" s="20">
        <v>2</v>
      </c>
      <c r="H5" s="20">
        <v>3</v>
      </c>
      <c r="I5" s="20">
        <v>7</v>
      </c>
      <c r="J5" s="20">
        <v>8</v>
      </c>
      <c r="K5" s="20">
        <v>8</v>
      </c>
      <c r="L5" s="21">
        <v>8</v>
      </c>
    </row>
    <row r="6" spans="1:17" ht="33" customHeight="1">
      <c r="A6" s="126"/>
      <c r="B6" s="215" t="s">
        <v>196</v>
      </c>
      <c r="C6" s="213" t="s">
        <v>212</v>
      </c>
      <c r="D6" s="159">
        <v>10</v>
      </c>
      <c r="E6" s="178" t="s">
        <v>180</v>
      </c>
      <c r="F6" s="19">
        <v>9</v>
      </c>
      <c r="G6" s="20">
        <v>2</v>
      </c>
      <c r="H6" s="20">
        <v>3</v>
      </c>
      <c r="I6" s="204">
        <v>7</v>
      </c>
      <c r="J6" s="20">
        <v>7</v>
      </c>
      <c r="K6" s="20">
        <v>6</v>
      </c>
      <c r="L6" s="21">
        <v>6</v>
      </c>
    </row>
    <row r="7" spans="1:17" ht="27.75" customHeight="1">
      <c r="A7" s="126"/>
      <c r="B7" s="216"/>
      <c r="C7" s="214"/>
      <c r="D7" s="159">
        <v>7.5</v>
      </c>
      <c r="E7" s="143" t="s">
        <v>179</v>
      </c>
      <c r="F7" s="191">
        <f>F6*75%</f>
        <v>6.75</v>
      </c>
      <c r="G7" s="117">
        <f t="shared" ref="G7:L7" si="0">G6*75%</f>
        <v>1.5</v>
      </c>
      <c r="H7" s="117">
        <f t="shared" si="0"/>
        <v>2.25</v>
      </c>
      <c r="I7" s="117">
        <f t="shared" si="0"/>
        <v>5.25</v>
      </c>
      <c r="J7" s="117">
        <f t="shared" si="0"/>
        <v>5.25</v>
      </c>
      <c r="K7" s="117">
        <f t="shared" si="0"/>
        <v>4.5</v>
      </c>
      <c r="L7" s="138">
        <f t="shared" si="0"/>
        <v>4.5</v>
      </c>
    </row>
    <row r="8" spans="1:17" ht="32.25" customHeight="1">
      <c r="A8" s="126"/>
      <c r="B8" s="215" t="s">
        <v>197</v>
      </c>
      <c r="C8" s="213" t="s">
        <v>198</v>
      </c>
      <c r="D8" s="159">
        <v>10</v>
      </c>
      <c r="E8" s="179" t="s">
        <v>180</v>
      </c>
      <c r="F8" s="208">
        <v>7</v>
      </c>
      <c r="G8" s="118">
        <v>4</v>
      </c>
      <c r="H8" s="118">
        <v>4</v>
      </c>
      <c r="I8" s="118">
        <v>6</v>
      </c>
      <c r="J8" s="206">
        <v>5</v>
      </c>
      <c r="K8" s="118">
        <v>6</v>
      </c>
      <c r="L8" s="139">
        <v>7</v>
      </c>
      <c r="M8" s="211"/>
      <c r="N8" s="211"/>
      <c r="O8" s="211"/>
      <c r="P8" s="211"/>
      <c r="Q8" s="164"/>
    </row>
    <row r="9" spans="1:17" ht="33" customHeight="1" thickBot="1">
      <c r="A9" s="126"/>
      <c r="B9" s="216"/>
      <c r="C9" s="214"/>
      <c r="D9" s="160">
        <v>7.5</v>
      </c>
      <c r="E9" s="180" t="s">
        <v>179</v>
      </c>
      <c r="F9" s="191">
        <f>F8*75%</f>
        <v>5.25</v>
      </c>
      <c r="G9" s="117">
        <f>G8*75%</f>
        <v>3</v>
      </c>
      <c r="H9" s="117">
        <f t="shared" ref="H9:L9" si="1">H8*75%</f>
        <v>3</v>
      </c>
      <c r="I9" s="117">
        <f t="shared" si="1"/>
        <v>4.5</v>
      </c>
      <c r="J9" s="117">
        <f t="shared" si="1"/>
        <v>3.75</v>
      </c>
      <c r="K9" s="117">
        <f t="shared" si="1"/>
        <v>4.5</v>
      </c>
      <c r="L9" s="138">
        <f t="shared" si="1"/>
        <v>5.25</v>
      </c>
    </row>
    <row r="10" spans="1:17" ht="24.75" customHeight="1" thickBot="1">
      <c r="A10" s="126"/>
      <c r="B10" s="147"/>
      <c r="C10" s="153"/>
      <c r="D10" s="160"/>
      <c r="E10" s="181" t="s">
        <v>181</v>
      </c>
      <c r="F10" s="168">
        <f>+F5+F7+F9</f>
        <v>21</v>
      </c>
      <c r="G10" s="119">
        <f t="shared" ref="G10:L10" si="2">+G5+G7+G9</f>
        <v>6.5</v>
      </c>
      <c r="H10" s="119">
        <f t="shared" si="2"/>
        <v>8.25</v>
      </c>
      <c r="I10" s="119">
        <f t="shared" si="2"/>
        <v>16.75</v>
      </c>
      <c r="J10" s="119">
        <f t="shared" si="2"/>
        <v>17</v>
      </c>
      <c r="K10" s="119">
        <f t="shared" si="2"/>
        <v>17</v>
      </c>
      <c r="L10" s="136">
        <f t="shared" si="2"/>
        <v>17.75</v>
      </c>
    </row>
    <row r="11" spans="1:17" ht="16.2" thickBot="1">
      <c r="A11" s="126"/>
      <c r="B11" s="124" t="s">
        <v>214</v>
      </c>
      <c r="C11" s="169" t="s">
        <v>170</v>
      </c>
      <c r="D11" s="172">
        <v>25</v>
      </c>
      <c r="E11" s="182"/>
      <c r="F11" s="192">
        <f>F10</f>
        <v>21</v>
      </c>
      <c r="G11" s="166">
        <f t="shared" ref="G11:L11" si="3">G10</f>
        <v>6.5</v>
      </c>
      <c r="H11" s="166">
        <f t="shared" si="3"/>
        <v>8.25</v>
      </c>
      <c r="I11" s="166">
        <f t="shared" si="3"/>
        <v>16.75</v>
      </c>
      <c r="J11" s="166">
        <f t="shared" si="3"/>
        <v>17</v>
      </c>
      <c r="K11" s="166">
        <f t="shared" si="3"/>
        <v>17</v>
      </c>
      <c r="L11" s="193">
        <f t="shared" si="3"/>
        <v>17.75</v>
      </c>
      <c r="M11" s="167"/>
    </row>
    <row r="12" spans="1:17" ht="61.05" customHeight="1">
      <c r="A12" s="143"/>
      <c r="B12" s="144" t="s">
        <v>182</v>
      </c>
      <c r="C12" s="201" t="s">
        <v>209</v>
      </c>
      <c r="D12" s="158">
        <v>10</v>
      </c>
      <c r="E12" s="183"/>
      <c r="F12" s="194">
        <v>9</v>
      </c>
      <c r="G12" s="122">
        <v>7</v>
      </c>
      <c r="H12" s="122">
        <v>7</v>
      </c>
      <c r="I12" s="122">
        <v>8</v>
      </c>
      <c r="J12" s="122">
        <v>8</v>
      </c>
      <c r="K12" s="122">
        <v>1</v>
      </c>
      <c r="L12" s="140">
        <v>3</v>
      </c>
    </row>
    <row r="13" spans="1:17" ht="61.05" customHeight="1">
      <c r="A13" s="143"/>
      <c r="B13" s="145" t="s">
        <v>169</v>
      </c>
      <c r="C13" s="202" t="s">
        <v>210</v>
      </c>
      <c r="D13" s="159">
        <v>10</v>
      </c>
      <c r="E13" s="184"/>
      <c r="F13" s="195">
        <v>8</v>
      </c>
      <c r="G13" s="123">
        <v>7</v>
      </c>
      <c r="H13" s="123">
        <v>7</v>
      </c>
      <c r="I13" s="123">
        <v>7</v>
      </c>
      <c r="J13" s="123">
        <v>8</v>
      </c>
      <c r="K13" s="123">
        <v>1</v>
      </c>
      <c r="L13" s="141">
        <v>3</v>
      </c>
    </row>
    <row r="14" spans="1:17" ht="42.75" customHeight="1">
      <c r="A14" s="143"/>
      <c r="B14" s="146" t="s">
        <v>188</v>
      </c>
      <c r="C14" s="203" t="s">
        <v>213</v>
      </c>
      <c r="D14" s="160">
        <v>10</v>
      </c>
      <c r="E14" s="185"/>
      <c r="F14" s="191">
        <v>9</v>
      </c>
      <c r="G14" s="118">
        <v>8</v>
      </c>
      <c r="H14" s="118">
        <v>9</v>
      </c>
      <c r="I14" s="118">
        <v>9</v>
      </c>
      <c r="J14" s="118">
        <v>9</v>
      </c>
      <c r="K14" s="118">
        <v>1</v>
      </c>
      <c r="L14" s="139">
        <v>1</v>
      </c>
    </row>
    <row r="15" spans="1:17" ht="24.75" customHeight="1" thickBot="1">
      <c r="A15" s="91"/>
      <c r="B15" s="145"/>
      <c r="C15" s="155"/>
      <c r="D15" s="160">
        <v>5</v>
      </c>
      <c r="E15" s="185" t="s">
        <v>179</v>
      </c>
      <c r="F15" s="191">
        <f>F14*50%</f>
        <v>4.5</v>
      </c>
      <c r="G15" s="117">
        <f t="shared" ref="G15:L15" si="4">G14*50%</f>
        <v>4</v>
      </c>
      <c r="H15" s="117">
        <f t="shared" si="4"/>
        <v>4.5</v>
      </c>
      <c r="I15" s="117">
        <f t="shared" si="4"/>
        <v>4.5</v>
      </c>
      <c r="J15" s="117">
        <f t="shared" si="4"/>
        <v>4.5</v>
      </c>
      <c r="K15" s="117">
        <f t="shared" si="4"/>
        <v>0.5</v>
      </c>
      <c r="L15" s="138">
        <f t="shared" si="4"/>
        <v>0.5</v>
      </c>
    </row>
    <row r="16" spans="1:17" ht="24.75" customHeight="1" thickBot="1">
      <c r="A16" s="91"/>
      <c r="B16" s="147"/>
      <c r="C16" s="153"/>
      <c r="D16" s="161"/>
      <c r="E16" s="186" t="s">
        <v>181</v>
      </c>
      <c r="F16" s="168">
        <f t="shared" ref="F16:L16" si="5">F12+F13+F15</f>
        <v>21.5</v>
      </c>
      <c r="G16" s="119">
        <f t="shared" si="5"/>
        <v>18</v>
      </c>
      <c r="H16" s="119">
        <f t="shared" si="5"/>
        <v>18.5</v>
      </c>
      <c r="I16" s="119">
        <f t="shared" si="5"/>
        <v>19.5</v>
      </c>
      <c r="J16" s="119">
        <f t="shared" si="5"/>
        <v>20.5</v>
      </c>
      <c r="K16" s="119">
        <f t="shared" si="5"/>
        <v>2.5</v>
      </c>
      <c r="L16" s="136">
        <f t="shared" si="5"/>
        <v>6.5</v>
      </c>
    </row>
    <row r="17" spans="1:16" ht="16.2" thickBot="1">
      <c r="A17" s="127"/>
      <c r="B17" s="142" t="s">
        <v>5</v>
      </c>
      <c r="C17" s="170" t="s">
        <v>172</v>
      </c>
      <c r="D17" s="173">
        <v>50</v>
      </c>
      <c r="E17" s="182"/>
      <c r="F17" s="196">
        <f>F16</f>
        <v>21.5</v>
      </c>
      <c r="G17" s="165">
        <f t="shared" ref="G17:L17" si="6">G16</f>
        <v>18</v>
      </c>
      <c r="H17" s="165">
        <f t="shared" si="6"/>
        <v>18.5</v>
      </c>
      <c r="I17" s="165">
        <f t="shared" si="6"/>
        <v>19.5</v>
      </c>
      <c r="J17" s="165">
        <f t="shared" si="6"/>
        <v>20.5</v>
      </c>
      <c r="K17" s="165">
        <f t="shared" si="6"/>
        <v>2.5</v>
      </c>
      <c r="L17" s="193">
        <f t="shared" si="6"/>
        <v>6.5</v>
      </c>
      <c r="M17" s="167"/>
    </row>
    <row r="18" spans="1:16" ht="49.5" customHeight="1">
      <c r="A18" s="143"/>
      <c r="B18" s="144" t="s">
        <v>174</v>
      </c>
      <c r="C18" s="201" t="s">
        <v>215</v>
      </c>
      <c r="D18" s="158">
        <v>20</v>
      </c>
      <c r="E18" s="183"/>
      <c r="F18" s="194">
        <v>18</v>
      </c>
      <c r="G18" s="122">
        <v>18</v>
      </c>
      <c r="H18" s="122">
        <v>18</v>
      </c>
      <c r="I18" s="122">
        <v>16</v>
      </c>
      <c r="J18" s="122">
        <v>15</v>
      </c>
      <c r="K18" s="122">
        <v>5</v>
      </c>
      <c r="L18" s="140">
        <v>5</v>
      </c>
    </row>
    <row r="19" spans="1:16" ht="55.95" customHeight="1">
      <c r="A19" s="143"/>
      <c r="B19" s="145" t="s">
        <v>175</v>
      </c>
      <c r="C19" s="202" t="s">
        <v>216</v>
      </c>
      <c r="D19" s="159">
        <v>20</v>
      </c>
      <c r="E19" s="184"/>
      <c r="F19" s="195">
        <v>12</v>
      </c>
      <c r="G19" s="123">
        <v>15</v>
      </c>
      <c r="H19" s="123">
        <v>17</v>
      </c>
      <c r="I19" s="123">
        <v>12</v>
      </c>
      <c r="J19" s="123">
        <v>13</v>
      </c>
      <c r="K19" s="123">
        <v>5</v>
      </c>
      <c r="L19" s="141">
        <v>12</v>
      </c>
      <c r="M19" s="164"/>
      <c r="N19" s="164"/>
      <c r="O19" s="164"/>
      <c r="P19" s="164"/>
    </row>
    <row r="20" spans="1:16" ht="52.5" customHeight="1" thickBot="1">
      <c r="A20" s="91"/>
      <c r="B20" s="145" t="s">
        <v>176</v>
      </c>
      <c r="C20" s="202" t="s">
        <v>217</v>
      </c>
      <c r="D20" s="159">
        <v>10</v>
      </c>
      <c r="E20" s="185"/>
      <c r="F20" s="191">
        <v>6</v>
      </c>
      <c r="G20" s="118">
        <v>7</v>
      </c>
      <c r="H20" s="118">
        <v>7</v>
      </c>
      <c r="I20" s="118">
        <v>8</v>
      </c>
      <c r="J20" s="118">
        <v>7</v>
      </c>
      <c r="K20" s="118">
        <v>8</v>
      </c>
      <c r="L20" s="139">
        <v>8</v>
      </c>
      <c r="M20" s="164"/>
      <c r="N20" s="164"/>
      <c r="O20" s="164"/>
      <c r="P20" s="164"/>
    </row>
    <row r="21" spans="1:16" ht="15" thickBot="1">
      <c r="A21" s="91"/>
      <c r="B21" s="150"/>
      <c r="C21" s="162"/>
      <c r="D21" s="163"/>
      <c r="E21" s="186" t="s">
        <v>181</v>
      </c>
      <c r="F21" s="168">
        <f>SUM(F18:F20)</f>
        <v>36</v>
      </c>
      <c r="G21" s="120">
        <f t="shared" ref="G21:L21" si="7">SUM(G18:G20)</f>
        <v>40</v>
      </c>
      <c r="H21" s="120">
        <f t="shared" si="7"/>
        <v>42</v>
      </c>
      <c r="I21" s="120">
        <f t="shared" si="7"/>
        <v>36</v>
      </c>
      <c r="J21" s="120">
        <f t="shared" si="7"/>
        <v>35</v>
      </c>
      <c r="K21" s="120">
        <f t="shared" si="7"/>
        <v>18</v>
      </c>
      <c r="L21" s="121">
        <f t="shared" si="7"/>
        <v>25</v>
      </c>
    </row>
    <row r="22" spans="1:16" ht="15" thickBot="1">
      <c r="A22" s="133"/>
      <c r="B22" s="149"/>
      <c r="C22" s="171" t="s">
        <v>7</v>
      </c>
      <c r="D22" s="174">
        <f>SUM(D17,D11,D4)</f>
        <v>100</v>
      </c>
      <c r="E22" s="187" t="s">
        <v>7</v>
      </c>
      <c r="F22" s="168">
        <f t="shared" ref="F22:L22" si="8">F21+F16+F10</f>
        <v>78.5</v>
      </c>
      <c r="G22" s="120">
        <f t="shared" si="8"/>
        <v>64.5</v>
      </c>
      <c r="H22" s="120">
        <f t="shared" si="8"/>
        <v>68.75</v>
      </c>
      <c r="I22" s="120">
        <f t="shared" si="8"/>
        <v>72.25</v>
      </c>
      <c r="J22" s="120">
        <f t="shared" si="8"/>
        <v>72.5</v>
      </c>
      <c r="K22" s="120">
        <f t="shared" si="8"/>
        <v>37.5</v>
      </c>
      <c r="L22" s="121">
        <f t="shared" si="8"/>
        <v>49.25</v>
      </c>
    </row>
    <row r="23" spans="1:16" ht="15" thickBot="1">
      <c r="B23" s="109"/>
      <c r="C23" s="109"/>
      <c r="D23" s="112"/>
      <c r="F23" s="197">
        <f>F21</f>
        <v>36</v>
      </c>
      <c r="G23" s="198">
        <f t="shared" ref="G23:L23" si="9">G21</f>
        <v>40</v>
      </c>
      <c r="H23" s="198">
        <f t="shared" si="9"/>
        <v>42</v>
      </c>
      <c r="I23" s="198">
        <f t="shared" si="9"/>
        <v>36</v>
      </c>
      <c r="J23" s="198">
        <f t="shared" si="9"/>
        <v>35</v>
      </c>
      <c r="K23" s="198">
        <f t="shared" si="9"/>
        <v>18</v>
      </c>
      <c r="L23" s="199">
        <f t="shared" si="9"/>
        <v>25</v>
      </c>
      <c r="M23" s="175"/>
    </row>
    <row r="24" spans="1:16">
      <c r="B24" s="109"/>
      <c r="C24" s="109"/>
      <c r="D24" s="112"/>
      <c r="F24" s="188">
        <f>F22</f>
        <v>78.5</v>
      </c>
      <c r="G24" s="188">
        <f t="shared" ref="G24:L24" si="10">G22</f>
        <v>64.5</v>
      </c>
      <c r="H24" s="188">
        <f t="shared" si="10"/>
        <v>68.75</v>
      </c>
      <c r="I24" s="188">
        <f t="shared" si="10"/>
        <v>72.25</v>
      </c>
      <c r="J24" s="188">
        <f t="shared" si="10"/>
        <v>72.5</v>
      </c>
      <c r="K24" s="188">
        <f t="shared" si="10"/>
        <v>37.5</v>
      </c>
      <c r="L24" s="188">
        <f t="shared" si="10"/>
        <v>49.25</v>
      </c>
      <c r="M24" s="175"/>
    </row>
    <row r="25" spans="1:16">
      <c r="B25" s="109"/>
      <c r="C25" s="109"/>
      <c r="D25" s="112"/>
      <c r="F25" s="3"/>
      <c r="G25" s="3"/>
      <c r="H25" s="3"/>
      <c r="I25" s="3"/>
      <c r="J25" s="3"/>
      <c r="K25" s="3"/>
      <c r="L25" s="3"/>
    </row>
    <row r="26" spans="1:16">
      <c r="B26" s="210" t="s">
        <v>218</v>
      </c>
      <c r="C26" s="109"/>
      <c r="D26" s="112"/>
      <c r="G26" s="3"/>
      <c r="H26" s="3"/>
      <c r="I26" s="3"/>
      <c r="J26" s="3"/>
      <c r="K26" s="3"/>
      <c r="L26" s="3"/>
    </row>
    <row r="27" spans="1:16">
      <c r="B27" s="205" t="s">
        <v>221</v>
      </c>
      <c r="C27" s="109"/>
      <c r="D27" s="112"/>
      <c r="F27" s="3"/>
      <c r="G27" s="3"/>
      <c r="H27" s="3"/>
      <c r="I27" s="3"/>
      <c r="J27" s="3"/>
      <c r="K27" s="3"/>
      <c r="L27" s="3"/>
    </row>
    <row r="28" spans="1:16" ht="43.2">
      <c r="B28" s="209" t="s">
        <v>219</v>
      </c>
      <c r="C28" s="109"/>
      <c r="D28" s="112"/>
      <c r="F28" s="3"/>
      <c r="G28" s="3"/>
      <c r="H28" s="3"/>
      <c r="I28" s="3"/>
      <c r="J28" s="3"/>
      <c r="K28" s="3"/>
      <c r="L28" s="3"/>
    </row>
    <row r="29" spans="1:16" ht="28.8">
      <c r="B29" s="207" t="s">
        <v>220</v>
      </c>
      <c r="C29" s="109"/>
      <c r="D29" s="112"/>
      <c r="F29" s="3"/>
      <c r="G29" s="3"/>
      <c r="H29" s="3"/>
      <c r="I29" s="3"/>
      <c r="J29" s="3"/>
      <c r="K29" s="3"/>
      <c r="L29" s="3"/>
    </row>
    <row r="30" spans="1:16">
      <c r="B30" s="109"/>
      <c r="C30" s="109"/>
      <c r="D30" s="112"/>
      <c r="F30" s="3"/>
      <c r="G30" s="3"/>
      <c r="H30" s="3"/>
      <c r="I30" s="3"/>
      <c r="J30" s="3"/>
      <c r="K30" s="3"/>
      <c r="L30" s="3"/>
    </row>
    <row r="31" spans="1:16">
      <c r="B31" s="109"/>
      <c r="C31" s="109"/>
      <c r="D31" s="112"/>
      <c r="F31" s="3"/>
      <c r="G31" s="3"/>
      <c r="H31" s="3"/>
      <c r="I31" s="3"/>
      <c r="J31" s="3"/>
      <c r="K31" s="3"/>
      <c r="L31" s="3"/>
    </row>
    <row r="32" spans="1:16">
      <c r="B32" s="109"/>
      <c r="C32" s="109"/>
      <c r="D32" s="112"/>
    </row>
    <row r="33" spans="2:8">
      <c r="B33" s="109"/>
      <c r="C33" s="109"/>
      <c r="D33" s="112"/>
      <c r="F33"/>
      <c r="G33"/>
      <c r="H33"/>
    </row>
    <row r="34" spans="2:8">
      <c r="B34" s="109"/>
      <c r="C34" s="109"/>
      <c r="D34" s="112"/>
      <c r="F34"/>
      <c r="G34"/>
      <c r="H34"/>
    </row>
    <row r="35" spans="2:8">
      <c r="B35" s="109"/>
      <c r="C35" s="109"/>
      <c r="D35" s="112"/>
      <c r="F35"/>
      <c r="G35"/>
      <c r="H35"/>
    </row>
    <row r="36" spans="2:8">
      <c r="B36" s="109"/>
      <c r="C36" s="109"/>
      <c r="D36" s="112"/>
      <c r="F36"/>
      <c r="G36"/>
      <c r="H36"/>
    </row>
    <row r="37" spans="2:8">
      <c r="B37" s="109"/>
      <c r="C37" s="109"/>
      <c r="D37" s="112"/>
      <c r="F37"/>
      <c r="G37"/>
      <c r="H37"/>
    </row>
    <row r="38" spans="2:8">
      <c r="B38" s="109"/>
      <c r="C38" s="109"/>
      <c r="D38" s="112"/>
      <c r="F38"/>
      <c r="G38"/>
      <c r="H38"/>
    </row>
    <row r="39" spans="2:8">
      <c r="B39" s="109"/>
      <c r="C39" s="109"/>
      <c r="D39" s="112"/>
      <c r="F39"/>
      <c r="G39"/>
      <c r="H39"/>
    </row>
    <row r="40" spans="2:8">
      <c r="B40" s="109"/>
      <c r="C40" s="109"/>
      <c r="D40" s="112"/>
      <c r="F40"/>
      <c r="G40"/>
      <c r="H40"/>
    </row>
    <row r="41" spans="2:8">
      <c r="B41" s="109"/>
      <c r="C41" s="109"/>
      <c r="D41" s="112"/>
      <c r="F41"/>
      <c r="G41"/>
      <c r="H41"/>
    </row>
    <row r="42" spans="2:8">
      <c r="B42" s="109"/>
      <c r="C42" s="109"/>
      <c r="D42" s="112"/>
      <c r="F42"/>
      <c r="G42"/>
      <c r="H42"/>
    </row>
    <row r="43" spans="2:8">
      <c r="B43" s="109"/>
      <c r="C43" s="109"/>
      <c r="D43" s="112"/>
      <c r="F43"/>
      <c r="G43"/>
      <c r="H43"/>
    </row>
    <row r="44" spans="2:8">
      <c r="B44" s="109"/>
      <c r="C44" s="109"/>
      <c r="D44" s="112"/>
      <c r="F44"/>
      <c r="G44"/>
      <c r="H44"/>
    </row>
    <row r="45" spans="2:8">
      <c r="B45" s="109"/>
      <c r="C45" s="109"/>
      <c r="D45" s="112"/>
      <c r="F45"/>
      <c r="G45"/>
      <c r="H45"/>
    </row>
    <row r="46" spans="2:8">
      <c r="B46" s="109"/>
      <c r="C46" s="109"/>
      <c r="D46" s="112"/>
      <c r="F46"/>
      <c r="G46"/>
      <c r="H46"/>
    </row>
    <row r="47" spans="2:8">
      <c r="B47" s="109"/>
      <c r="C47" s="109"/>
      <c r="D47" s="112"/>
      <c r="F47"/>
      <c r="G47"/>
      <c r="H47"/>
    </row>
    <row r="48" spans="2:8">
      <c r="B48" s="109"/>
      <c r="C48" s="109"/>
      <c r="D48" s="112"/>
      <c r="F48"/>
      <c r="G48"/>
      <c r="H48"/>
    </row>
    <row r="49" spans="2:8">
      <c r="B49" s="109"/>
      <c r="C49" s="109"/>
      <c r="D49" s="112"/>
      <c r="F49"/>
      <c r="G49"/>
      <c r="H49"/>
    </row>
    <row r="50" spans="2:8">
      <c r="B50" s="109"/>
      <c r="C50" s="109"/>
      <c r="D50" s="112"/>
      <c r="F50"/>
      <c r="G50"/>
      <c r="H50"/>
    </row>
    <row r="51" spans="2:8">
      <c r="B51" s="109"/>
      <c r="C51" s="109"/>
      <c r="D51" s="112"/>
      <c r="F51"/>
      <c r="G51"/>
      <c r="H51"/>
    </row>
    <row r="52" spans="2:8">
      <c r="B52" s="109"/>
      <c r="C52" s="109"/>
      <c r="D52" s="112"/>
      <c r="F52"/>
      <c r="G52"/>
      <c r="H52"/>
    </row>
    <row r="53" spans="2:8">
      <c r="B53" s="109"/>
      <c r="C53" s="109"/>
      <c r="D53" s="112"/>
      <c r="F53"/>
      <c r="G53"/>
      <c r="H53"/>
    </row>
    <row r="54" spans="2:8">
      <c r="B54" s="109"/>
      <c r="C54" s="109"/>
      <c r="D54" s="112"/>
      <c r="F54"/>
      <c r="G54"/>
      <c r="H54"/>
    </row>
    <row r="55" spans="2:8">
      <c r="B55" s="109"/>
      <c r="C55" s="109"/>
      <c r="D55" s="112"/>
      <c r="F55"/>
      <c r="G55"/>
      <c r="H55"/>
    </row>
    <row r="56" spans="2:8">
      <c r="B56" s="109"/>
      <c r="C56" s="109"/>
      <c r="D56" s="112"/>
      <c r="F56"/>
      <c r="G56"/>
      <c r="H56"/>
    </row>
    <row r="57" spans="2:8">
      <c r="B57" s="109"/>
      <c r="C57" s="109"/>
      <c r="D57" s="112"/>
      <c r="F57"/>
      <c r="G57"/>
      <c r="H57"/>
    </row>
  </sheetData>
  <mergeCells count="6">
    <mergeCell ref="M8:P8"/>
    <mergeCell ref="B3:D3"/>
    <mergeCell ref="C6:C7"/>
    <mergeCell ref="B6:B7"/>
    <mergeCell ref="C8:C9"/>
    <mergeCell ref="B8:B9"/>
  </mergeCells>
  <pageMargins left="0.7" right="0.7" top="0.75" bottom="0.75" header="0.3" footer="0.3"/>
  <pageSetup paperSize="9" scale="52"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
  <sheetViews>
    <sheetView workbookViewId="0">
      <selection activeCell="F1" sqref="F1"/>
    </sheetView>
  </sheetViews>
  <sheetFormatPr defaultColWidth="8.77734375" defaultRowHeight="14.4"/>
  <cols>
    <col min="1" max="1" width="8.6640625"/>
    <col min="2" max="2" width="32.77734375" style="35" customWidth="1"/>
    <col min="3" max="3" width="50.109375" style="35" customWidth="1"/>
    <col min="4" max="4" width="8.6640625" style="35"/>
    <col min="5" max="5" width="10.6640625" customWidth="1"/>
  </cols>
  <sheetData>
    <row r="1" spans="1:6" ht="18.600000000000001" thickBot="1">
      <c r="A1" s="125"/>
      <c r="B1" s="212" t="s">
        <v>177</v>
      </c>
      <c r="C1" s="212"/>
      <c r="D1" s="212"/>
      <c r="E1" s="129" t="s">
        <v>178</v>
      </c>
      <c r="F1" t="s">
        <v>192</v>
      </c>
    </row>
    <row r="2" spans="1:6" ht="16.2" thickBot="1">
      <c r="A2" s="126"/>
      <c r="B2" s="124" t="s">
        <v>166</v>
      </c>
      <c r="C2" s="111" t="s">
        <v>170</v>
      </c>
      <c r="D2" s="116">
        <v>25</v>
      </c>
      <c r="E2" s="125"/>
    </row>
    <row r="3" spans="1:6" ht="31.2">
      <c r="A3" s="126"/>
      <c r="B3" s="144" t="s">
        <v>165</v>
      </c>
      <c r="C3" s="154" t="s">
        <v>185</v>
      </c>
      <c r="D3" s="158">
        <v>10</v>
      </c>
      <c r="E3" s="126"/>
    </row>
    <row r="4" spans="1:6" ht="28.8">
      <c r="A4" s="126"/>
      <c r="B4" s="217" t="s">
        <v>168</v>
      </c>
      <c r="C4" s="218" t="s">
        <v>184</v>
      </c>
      <c r="D4" s="159">
        <v>10</v>
      </c>
      <c r="E4" s="130" t="s">
        <v>180</v>
      </c>
    </row>
    <row r="5" spans="1:6" ht="15.6">
      <c r="A5" s="126"/>
      <c r="B5" s="216"/>
      <c r="C5" s="214"/>
      <c r="D5" s="159">
        <v>7.5</v>
      </c>
      <c r="E5" s="126" t="s">
        <v>179</v>
      </c>
    </row>
    <row r="6" spans="1:6" ht="28.8">
      <c r="A6" s="126"/>
      <c r="B6" s="217" t="s">
        <v>164</v>
      </c>
      <c r="C6" s="218" t="s">
        <v>189</v>
      </c>
      <c r="D6" s="159">
        <v>10</v>
      </c>
      <c r="E6" s="131" t="s">
        <v>180</v>
      </c>
    </row>
    <row r="7" spans="1:6" ht="16.2" thickBot="1">
      <c r="A7" s="126"/>
      <c r="B7" s="216"/>
      <c r="C7" s="214"/>
      <c r="D7" s="160">
        <v>7.5</v>
      </c>
      <c r="E7" s="134" t="s">
        <v>179</v>
      </c>
    </row>
    <row r="8" spans="1:6" ht="16.2" thickBot="1">
      <c r="A8" s="126"/>
      <c r="B8" s="147"/>
      <c r="C8" s="153"/>
      <c r="D8" s="160"/>
      <c r="E8" s="135" t="s">
        <v>181</v>
      </c>
    </row>
    <row r="9" spans="1:6" ht="16.2" thickBot="1">
      <c r="A9" s="126"/>
      <c r="B9" s="124" t="s">
        <v>167</v>
      </c>
      <c r="C9" s="169" t="s">
        <v>170</v>
      </c>
      <c r="D9" s="172">
        <v>25</v>
      </c>
      <c r="E9" s="132"/>
    </row>
    <row r="10" spans="1:6" ht="46.8">
      <c r="A10" s="143"/>
      <c r="B10" s="144" t="s">
        <v>182</v>
      </c>
      <c r="C10" s="154" t="s">
        <v>186</v>
      </c>
      <c r="D10" s="158">
        <v>10</v>
      </c>
      <c r="E10" s="148"/>
    </row>
    <row r="11" spans="1:6" ht="46.8">
      <c r="A11" s="143"/>
      <c r="B11" s="145" t="s">
        <v>169</v>
      </c>
      <c r="C11" s="155" t="s">
        <v>187</v>
      </c>
      <c r="D11" s="159">
        <v>10</v>
      </c>
      <c r="E11" s="157"/>
    </row>
    <row r="12" spans="1:6" ht="46.8">
      <c r="A12" s="143"/>
      <c r="B12" s="146" t="s">
        <v>188</v>
      </c>
      <c r="C12" s="156" t="s">
        <v>190</v>
      </c>
      <c r="D12" s="160">
        <v>10</v>
      </c>
      <c r="E12" s="151"/>
    </row>
    <row r="13" spans="1:6" ht="16.2" thickBot="1">
      <c r="A13" s="91"/>
      <c r="B13" s="145"/>
      <c r="C13" s="155"/>
      <c r="D13" s="160">
        <v>5</v>
      </c>
      <c r="E13" s="151" t="s">
        <v>179</v>
      </c>
    </row>
    <row r="14" spans="1:6" ht="16.2" thickBot="1">
      <c r="A14" s="91"/>
      <c r="B14" s="147"/>
      <c r="C14" s="153"/>
      <c r="D14" s="161"/>
      <c r="E14" s="152" t="s">
        <v>181</v>
      </c>
    </row>
    <row r="15" spans="1:6" ht="16.2" thickBot="1">
      <c r="A15" s="127"/>
      <c r="B15" s="142" t="s">
        <v>171</v>
      </c>
      <c r="C15" s="170" t="s">
        <v>172</v>
      </c>
      <c r="D15" s="173">
        <v>50</v>
      </c>
      <c r="E15" s="132"/>
    </row>
    <row r="16" spans="1:6" ht="46.8">
      <c r="A16" s="143"/>
      <c r="B16" s="144" t="s">
        <v>174</v>
      </c>
      <c r="C16" s="154" t="s">
        <v>173</v>
      </c>
      <c r="D16" s="158">
        <v>20</v>
      </c>
      <c r="E16" s="148"/>
    </row>
    <row r="17" spans="1:5" ht="46.8">
      <c r="A17" s="143"/>
      <c r="B17" s="145" t="s">
        <v>175</v>
      </c>
      <c r="C17" s="155" t="s">
        <v>191</v>
      </c>
      <c r="D17" s="159">
        <v>20</v>
      </c>
      <c r="E17" s="157"/>
    </row>
    <row r="18" spans="1:5" ht="47.4" thickBot="1">
      <c r="A18" s="91"/>
      <c r="B18" s="145" t="s">
        <v>176</v>
      </c>
      <c r="C18" s="155" t="s">
        <v>183</v>
      </c>
      <c r="D18" s="159">
        <v>10</v>
      </c>
      <c r="E18" s="151"/>
    </row>
    <row r="19" spans="1:5" ht="15" thickBot="1">
      <c r="A19" s="91"/>
      <c r="B19" s="150"/>
      <c r="C19" s="162"/>
      <c r="D19" s="163"/>
      <c r="E19" s="152" t="s">
        <v>181</v>
      </c>
    </row>
    <row r="20" spans="1:5" ht="15" thickBot="1">
      <c r="A20" s="133"/>
      <c r="B20" s="149"/>
      <c r="C20" s="171" t="s">
        <v>7</v>
      </c>
      <c r="D20" s="174">
        <f>SUM(D15,D9,D2)</f>
        <v>100</v>
      </c>
      <c r="E20" s="128" t="s">
        <v>7</v>
      </c>
    </row>
    <row r="21" spans="1:5">
      <c r="B21" s="109"/>
      <c r="C21" s="109"/>
      <c r="D21" s="112"/>
    </row>
    <row r="22" spans="1:5">
      <c r="B22" s="109"/>
      <c r="C22" s="109"/>
      <c r="D22" s="112"/>
    </row>
    <row r="23" spans="1:5">
      <c r="B23" s="109"/>
      <c r="C23" s="109"/>
      <c r="D23" s="112"/>
    </row>
    <row r="24" spans="1:5">
      <c r="B24" s="109"/>
      <c r="C24" s="109"/>
      <c r="D24" s="112"/>
    </row>
    <row r="25" spans="1:5">
      <c r="B25" s="109"/>
      <c r="C25" s="109"/>
      <c r="D25" s="112"/>
    </row>
    <row r="26" spans="1:5">
      <c r="B26" s="109"/>
      <c r="C26" s="109"/>
      <c r="D26" s="112"/>
    </row>
    <row r="27" spans="1:5">
      <c r="B27" s="109"/>
      <c r="C27" s="109"/>
      <c r="D27" s="112"/>
    </row>
    <row r="28" spans="1:5">
      <c r="B28" s="109"/>
      <c r="C28" s="109"/>
      <c r="D28" s="112"/>
    </row>
    <row r="29" spans="1:5">
      <c r="B29" s="109"/>
      <c r="C29" s="109"/>
      <c r="D29" s="112"/>
    </row>
    <row r="30" spans="1:5">
      <c r="B30" s="109"/>
      <c r="C30" s="109"/>
      <c r="D30" s="112"/>
    </row>
    <row r="31" spans="1:5">
      <c r="B31" s="109"/>
      <c r="C31" s="109"/>
      <c r="D31" s="112"/>
    </row>
    <row r="32" spans="1:5">
      <c r="B32" s="109"/>
      <c r="C32" s="109"/>
      <c r="D32" s="112"/>
    </row>
    <row r="33" spans="2:4">
      <c r="B33" s="109"/>
      <c r="C33" s="109"/>
      <c r="D33" s="112"/>
    </row>
    <row r="34" spans="2:4">
      <c r="B34" s="109"/>
      <c r="C34" s="109"/>
      <c r="D34" s="112"/>
    </row>
    <row r="35" spans="2:4">
      <c r="B35" s="109"/>
      <c r="C35" s="109"/>
      <c r="D35" s="112"/>
    </row>
    <row r="36" spans="2:4">
      <c r="B36" s="109"/>
      <c r="C36" s="109"/>
      <c r="D36" s="112"/>
    </row>
    <row r="37" spans="2:4">
      <c r="B37" s="109"/>
      <c r="C37" s="109"/>
      <c r="D37" s="112"/>
    </row>
    <row r="38" spans="2:4">
      <c r="B38" s="109"/>
      <c r="C38" s="109"/>
      <c r="D38" s="112"/>
    </row>
    <row r="39" spans="2:4">
      <c r="B39" s="109"/>
      <c r="C39" s="109"/>
      <c r="D39" s="112"/>
    </row>
    <row r="40" spans="2:4">
      <c r="B40" s="109"/>
      <c r="C40" s="109"/>
      <c r="D40" s="112"/>
    </row>
    <row r="41" spans="2:4">
      <c r="B41" s="109"/>
      <c r="C41" s="109"/>
      <c r="D41" s="112"/>
    </row>
    <row r="42" spans="2:4">
      <c r="B42" s="109"/>
      <c r="C42" s="109"/>
      <c r="D42" s="112"/>
    </row>
    <row r="43" spans="2:4">
      <c r="B43" s="109"/>
      <c r="C43" s="109"/>
      <c r="D43" s="112"/>
    </row>
    <row r="44" spans="2:4">
      <c r="B44" s="109"/>
      <c r="C44" s="109"/>
      <c r="D44" s="112"/>
    </row>
    <row r="45" spans="2:4">
      <c r="B45" s="109"/>
      <c r="C45" s="109"/>
      <c r="D45" s="112"/>
    </row>
    <row r="46" spans="2:4">
      <c r="B46" s="109"/>
      <c r="C46" s="109"/>
      <c r="D46" s="112"/>
    </row>
    <row r="47" spans="2:4">
      <c r="B47" s="109"/>
      <c r="C47" s="109"/>
      <c r="D47" s="112"/>
    </row>
    <row r="48" spans="2:4">
      <c r="B48" s="109"/>
      <c r="C48" s="109"/>
      <c r="D48" s="112"/>
    </row>
    <row r="49" spans="2:4">
      <c r="B49" s="109"/>
      <c r="C49" s="109"/>
      <c r="D49" s="112"/>
    </row>
    <row r="50" spans="2:4">
      <c r="B50" s="109"/>
      <c r="C50" s="109"/>
      <c r="D50" s="112"/>
    </row>
    <row r="51" spans="2:4">
      <c r="B51" s="109"/>
      <c r="C51" s="109"/>
      <c r="D51" s="112"/>
    </row>
    <row r="52" spans="2:4">
      <c r="B52" s="109"/>
      <c r="C52" s="109"/>
      <c r="D52" s="112"/>
    </row>
    <row r="53" spans="2:4">
      <c r="B53" s="109"/>
      <c r="C53" s="109"/>
      <c r="D53" s="112"/>
    </row>
    <row r="54" spans="2:4">
      <c r="B54" s="109"/>
      <c r="C54" s="109"/>
      <c r="D54" s="112"/>
    </row>
    <row r="55" spans="2:4">
      <c r="B55" s="109"/>
      <c r="C55" s="109"/>
      <c r="D55" s="112"/>
    </row>
  </sheetData>
  <mergeCells count="5">
    <mergeCell ref="B1:D1"/>
    <mergeCell ref="B4:B5"/>
    <mergeCell ref="C4:C5"/>
    <mergeCell ref="B6:B7"/>
    <mergeCell ref="C6:C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2"/>
  <sheetViews>
    <sheetView workbookViewId="0">
      <pane xSplit="1" topLeftCell="B1" activePane="topRight" state="frozen"/>
      <selection pane="topRight" activeCell="F2" sqref="F2"/>
    </sheetView>
  </sheetViews>
  <sheetFormatPr defaultColWidth="8.77734375" defaultRowHeight="14.4"/>
  <cols>
    <col min="1" max="1" width="46.109375" customWidth="1"/>
    <col min="2" max="2" width="40.44140625" customWidth="1"/>
    <col min="3" max="3" width="10.6640625" customWidth="1"/>
    <col min="4" max="4" width="10.33203125" style="3" customWidth="1"/>
    <col min="5" max="5" width="13.6640625" customWidth="1"/>
    <col min="6" max="6" width="11.6640625" customWidth="1"/>
    <col min="7" max="7" width="11" customWidth="1"/>
    <col min="8" max="8" width="11.6640625" customWidth="1"/>
    <col min="9" max="9" width="11.77734375" customWidth="1"/>
    <col min="10" max="10" width="11.6640625" customWidth="1"/>
    <col min="11" max="12" width="11.33203125" customWidth="1"/>
    <col min="13" max="23" width="11.109375" customWidth="1"/>
    <col min="24" max="24" width="19" style="62" customWidth="1"/>
  </cols>
  <sheetData>
    <row r="1" spans="1:32" ht="15" thickBot="1">
      <c r="A1" t="s">
        <v>113</v>
      </c>
      <c r="K1" t="s">
        <v>60</v>
      </c>
      <c r="M1" t="s">
        <v>59</v>
      </c>
      <c r="N1" t="s">
        <v>125</v>
      </c>
    </row>
    <row r="2" spans="1:32" s="35" customFormat="1" ht="43.8" thickBot="1">
      <c r="A2" s="33"/>
      <c r="B2" s="34"/>
      <c r="C2" s="34"/>
      <c r="D2" s="44" t="s">
        <v>0</v>
      </c>
      <c r="E2" s="30"/>
      <c r="F2" s="100" t="s">
        <v>47</v>
      </c>
      <c r="G2" s="101" t="s">
        <v>18</v>
      </c>
      <c r="H2" s="101" t="s">
        <v>46</v>
      </c>
      <c r="I2" s="101" t="s">
        <v>20</v>
      </c>
      <c r="J2" s="101" t="s">
        <v>48</v>
      </c>
      <c r="K2" s="101" t="s">
        <v>49</v>
      </c>
      <c r="L2" s="102" t="s">
        <v>116</v>
      </c>
      <c r="M2" s="103" t="s">
        <v>50</v>
      </c>
      <c r="N2" s="103" t="s">
        <v>58</v>
      </c>
      <c r="O2" s="103" t="s">
        <v>74</v>
      </c>
      <c r="P2" s="103" t="s">
        <v>57</v>
      </c>
      <c r="Q2" s="103" t="s">
        <v>81</v>
      </c>
      <c r="R2" s="103" t="s">
        <v>82</v>
      </c>
      <c r="S2" s="103" t="s">
        <v>154</v>
      </c>
      <c r="T2" s="103"/>
      <c r="U2" s="103"/>
      <c r="V2" s="104" t="s">
        <v>117</v>
      </c>
      <c r="W2" s="57"/>
      <c r="X2" s="63" t="s">
        <v>129</v>
      </c>
      <c r="Y2" s="64"/>
      <c r="Z2" s="57"/>
    </row>
    <row r="3" spans="1:32" ht="28.8">
      <c r="A3" s="56" t="s">
        <v>1</v>
      </c>
      <c r="B3" s="56"/>
      <c r="C3" s="56"/>
      <c r="D3" s="22"/>
      <c r="E3" s="39" t="s">
        <v>71</v>
      </c>
      <c r="F3" s="36" t="s">
        <v>70</v>
      </c>
      <c r="G3" s="37" t="s">
        <v>73</v>
      </c>
      <c r="H3" s="37" t="s">
        <v>72</v>
      </c>
      <c r="I3" s="37" t="s">
        <v>85</v>
      </c>
      <c r="J3" s="37" t="s">
        <v>70</v>
      </c>
      <c r="K3" s="37" t="s">
        <v>70</v>
      </c>
      <c r="L3" s="37" t="s">
        <v>70</v>
      </c>
      <c r="M3" s="37" t="s">
        <v>127</v>
      </c>
      <c r="N3" s="37" t="s">
        <v>126</v>
      </c>
      <c r="O3" s="37" t="s">
        <v>70</v>
      </c>
      <c r="P3" s="37" t="s">
        <v>70</v>
      </c>
      <c r="Q3" s="37" t="s">
        <v>83</v>
      </c>
      <c r="R3" s="37" t="s">
        <v>128</v>
      </c>
      <c r="S3" s="37" t="s">
        <v>155</v>
      </c>
      <c r="T3" s="37"/>
      <c r="U3" s="37"/>
      <c r="V3" s="38" t="s">
        <v>60</v>
      </c>
      <c r="W3" s="57"/>
      <c r="X3" s="65" t="s">
        <v>74</v>
      </c>
      <c r="Y3" s="66">
        <f>O26</f>
        <v>78</v>
      </c>
      <c r="Z3" s="57"/>
      <c r="AA3" s="31" t="s">
        <v>78</v>
      </c>
      <c r="AB3" s="31"/>
      <c r="AC3" s="31"/>
      <c r="AD3" s="31"/>
      <c r="AE3" s="31"/>
      <c r="AF3" s="31"/>
    </row>
    <row r="4" spans="1:32">
      <c r="A4" s="10" t="s">
        <v>120</v>
      </c>
      <c r="B4" s="10" t="s">
        <v>121</v>
      </c>
      <c r="C4" s="10"/>
      <c r="D4" s="22">
        <v>10</v>
      </c>
      <c r="E4" s="16"/>
      <c r="F4" s="19">
        <v>8</v>
      </c>
      <c r="G4" s="20">
        <v>3</v>
      </c>
      <c r="H4" s="20">
        <v>3</v>
      </c>
      <c r="I4" s="20">
        <v>5</v>
      </c>
      <c r="J4" s="20">
        <v>8</v>
      </c>
      <c r="K4" s="20">
        <v>8</v>
      </c>
      <c r="L4" s="20">
        <v>8</v>
      </c>
      <c r="M4" s="20">
        <v>3</v>
      </c>
      <c r="N4" s="20">
        <v>7</v>
      </c>
      <c r="O4" s="20">
        <v>8</v>
      </c>
      <c r="P4" s="20">
        <v>8</v>
      </c>
      <c r="Q4" s="20">
        <v>8</v>
      </c>
      <c r="R4" s="20">
        <v>8</v>
      </c>
      <c r="S4" s="20">
        <v>8</v>
      </c>
      <c r="T4" s="20"/>
      <c r="U4" s="20"/>
      <c r="V4" s="21">
        <v>6</v>
      </c>
      <c r="W4" s="3"/>
      <c r="X4" s="65" t="s">
        <v>48</v>
      </c>
      <c r="Y4" s="66">
        <f>J26</f>
        <v>75</v>
      </c>
      <c r="Z4" s="3"/>
      <c r="AA4" s="31" t="s">
        <v>76</v>
      </c>
      <c r="AB4" s="31"/>
      <c r="AC4" s="31"/>
      <c r="AD4" s="31"/>
      <c r="AE4" s="31"/>
      <c r="AF4" s="31"/>
    </row>
    <row r="5" spans="1:32">
      <c r="A5" s="10" t="s">
        <v>37</v>
      </c>
      <c r="B5" s="10" t="s">
        <v>36</v>
      </c>
      <c r="C5" s="10"/>
      <c r="D5" s="22">
        <v>5</v>
      </c>
      <c r="E5" s="16"/>
      <c r="F5" s="19">
        <v>4</v>
      </c>
      <c r="G5" s="20">
        <v>3</v>
      </c>
      <c r="H5" s="20">
        <v>3</v>
      </c>
      <c r="I5" s="20">
        <v>4</v>
      </c>
      <c r="J5" s="20">
        <v>4</v>
      </c>
      <c r="K5" s="20">
        <v>4</v>
      </c>
      <c r="L5" s="20">
        <v>4</v>
      </c>
      <c r="M5" s="20">
        <v>3</v>
      </c>
      <c r="N5" s="20">
        <v>3</v>
      </c>
      <c r="O5" s="20">
        <v>4</v>
      </c>
      <c r="P5" s="20">
        <v>4</v>
      </c>
      <c r="Q5" s="20">
        <v>3</v>
      </c>
      <c r="R5" s="20">
        <v>3</v>
      </c>
      <c r="S5" s="20">
        <v>2</v>
      </c>
      <c r="T5" s="20"/>
      <c r="U5" s="20"/>
      <c r="V5" s="21">
        <v>4</v>
      </c>
      <c r="W5" s="3"/>
      <c r="X5" s="65" t="s">
        <v>47</v>
      </c>
      <c r="Y5" s="66">
        <f>F26</f>
        <v>74</v>
      </c>
      <c r="Z5" s="3"/>
      <c r="AA5" s="31" t="s">
        <v>77</v>
      </c>
      <c r="AB5" s="31"/>
      <c r="AC5" s="31"/>
      <c r="AD5" s="31"/>
      <c r="AE5" s="31"/>
      <c r="AF5" s="31"/>
    </row>
    <row r="6" spans="1:32" ht="30.75" customHeight="1">
      <c r="A6" s="10" t="s">
        <v>4</v>
      </c>
      <c r="B6" s="10" t="s">
        <v>123</v>
      </c>
      <c r="C6" s="10"/>
      <c r="D6" s="22">
        <v>5</v>
      </c>
      <c r="E6" s="17"/>
      <c r="F6" s="19">
        <v>4</v>
      </c>
      <c r="G6" s="20">
        <v>1</v>
      </c>
      <c r="H6" s="20">
        <v>1</v>
      </c>
      <c r="I6" s="20">
        <v>2</v>
      </c>
      <c r="J6" s="20">
        <v>3</v>
      </c>
      <c r="K6" s="20">
        <v>4</v>
      </c>
      <c r="L6" s="20">
        <v>4</v>
      </c>
      <c r="M6" s="20">
        <v>2</v>
      </c>
      <c r="N6" s="20">
        <v>4</v>
      </c>
      <c r="O6" s="20">
        <v>5</v>
      </c>
      <c r="P6" s="20">
        <v>4</v>
      </c>
      <c r="Q6" s="20">
        <v>4</v>
      </c>
      <c r="R6" s="20">
        <v>4</v>
      </c>
      <c r="S6" s="20">
        <v>4</v>
      </c>
      <c r="T6" s="20"/>
      <c r="U6" s="20"/>
      <c r="V6" s="21">
        <v>2</v>
      </c>
      <c r="W6" s="3"/>
      <c r="X6" s="65" t="s">
        <v>132</v>
      </c>
      <c r="Y6" s="66">
        <f>V26</f>
        <v>72</v>
      </c>
      <c r="Z6" s="3"/>
      <c r="AA6" s="31" t="s">
        <v>114</v>
      </c>
      <c r="AB6" s="31"/>
      <c r="AC6" s="31"/>
      <c r="AD6" s="31"/>
      <c r="AE6" s="31"/>
      <c r="AF6" s="31"/>
    </row>
    <row r="7" spans="1:32" ht="15" thickBot="1">
      <c r="A7" s="10" t="s">
        <v>3</v>
      </c>
      <c r="B7" s="10" t="s">
        <v>124</v>
      </c>
      <c r="C7" s="10"/>
      <c r="D7" s="22">
        <v>5</v>
      </c>
      <c r="E7" s="17"/>
      <c r="F7" s="95">
        <v>4</v>
      </c>
      <c r="G7" s="96">
        <v>1</v>
      </c>
      <c r="H7" s="96">
        <v>1</v>
      </c>
      <c r="I7" s="96">
        <v>2</v>
      </c>
      <c r="J7" s="96">
        <v>3</v>
      </c>
      <c r="K7" s="96">
        <v>4</v>
      </c>
      <c r="L7" s="96">
        <v>4</v>
      </c>
      <c r="M7" s="96">
        <v>1</v>
      </c>
      <c r="N7" s="96">
        <v>3</v>
      </c>
      <c r="O7" s="96">
        <v>4</v>
      </c>
      <c r="P7" s="96">
        <v>4</v>
      </c>
      <c r="Q7" s="96">
        <v>4</v>
      </c>
      <c r="R7" s="96">
        <v>4</v>
      </c>
      <c r="S7" s="96">
        <v>4</v>
      </c>
      <c r="T7" s="96"/>
      <c r="U7" s="96"/>
      <c r="V7" s="97">
        <v>2</v>
      </c>
      <c r="W7" s="3"/>
      <c r="X7" s="65" t="s">
        <v>130</v>
      </c>
      <c r="Y7" s="66">
        <f>P26</f>
        <v>66</v>
      </c>
      <c r="Z7" s="3"/>
      <c r="AA7" t="s">
        <v>56</v>
      </c>
    </row>
    <row r="8" spans="1:32" ht="15" thickBot="1">
      <c r="A8" s="10"/>
      <c r="B8" s="10"/>
      <c r="C8" s="10" t="s">
        <v>51</v>
      </c>
      <c r="D8" s="22">
        <f>SUM(D4:D7)</f>
        <v>25</v>
      </c>
      <c r="E8" s="17"/>
      <c r="F8" s="98">
        <f>SUM(F4:F7)</f>
        <v>20</v>
      </c>
      <c r="G8" s="98">
        <f t="shared" ref="G8:V8" si="0">SUM(G4:G7)</f>
        <v>8</v>
      </c>
      <c r="H8" s="98">
        <f t="shared" si="0"/>
        <v>8</v>
      </c>
      <c r="I8" s="98">
        <f t="shared" si="0"/>
        <v>13</v>
      </c>
      <c r="J8" s="98">
        <f t="shared" si="0"/>
        <v>18</v>
      </c>
      <c r="K8" s="98">
        <f t="shared" si="0"/>
        <v>20</v>
      </c>
      <c r="L8" s="98">
        <f t="shared" si="0"/>
        <v>20</v>
      </c>
      <c r="M8" s="99">
        <f t="shared" si="0"/>
        <v>9</v>
      </c>
      <c r="N8" s="99">
        <f t="shared" si="0"/>
        <v>17</v>
      </c>
      <c r="O8" s="99">
        <f t="shared" si="0"/>
        <v>21</v>
      </c>
      <c r="P8" s="99">
        <f t="shared" si="0"/>
        <v>20</v>
      </c>
      <c r="Q8" s="99">
        <f t="shared" si="0"/>
        <v>19</v>
      </c>
      <c r="R8" s="99">
        <f t="shared" si="0"/>
        <v>19</v>
      </c>
      <c r="S8" s="99">
        <f t="shared" si="0"/>
        <v>18</v>
      </c>
      <c r="T8" s="99">
        <f t="shared" si="0"/>
        <v>0</v>
      </c>
      <c r="U8" s="99">
        <f t="shared" si="0"/>
        <v>0</v>
      </c>
      <c r="V8" s="99">
        <f t="shared" si="0"/>
        <v>14</v>
      </c>
      <c r="W8" s="3"/>
      <c r="X8" s="65" t="s">
        <v>131</v>
      </c>
      <c r="Y8" s="66">
        <f>N26</f>
        <v>66</v>
      </c>
      <c r="Z8" s="3"/>
      <c r="AA8" t="s">
        <v>75</v>
      </c>
    </row>
    <row r="9" spans="1:32">
      <c r="A9" s="54" t="s">
        <v>38</v>
      </c>
      <c r="B9" s="43"/>
      <c r="C9" s="43"/>
      <c r="D9" s="55"/>
      <c r="E9" s="17"/>
      <c r="F9" s="92"/>
      <c r="G9" s="93"/>
      <c r="H9" s="93"/>
      <c r="I9" s="93"/>
      <c r="J9" s="93"/>
      <c r="K9" s="93" t="s">
        <v>62</v>
      </c>
      <c r="L9" s="93" t="s">
        <v>61</v>
      </c>
      <c r="M9" s="93"/>
      <c r="N9" s="93"/>
      <c r="O9" s="93"/>
      <c r="P9" s="93"/>
      <c r="Q9" s="93" t="s">
        <v>65</v>
      </c>
      <c r="R9" s="93"/>
      <c r="S9" s="93"/>
      <c r="T9" s="93"/>
      <c r="U9" s="93"/>
      <c r="V9" s="94"/>
      <c r="W9" s="3"/>
      <c r="X9" s="65" t="s">
        <v>133</v>
      </c>
      <c r="Y9" s="66">
        <f>R26</f>
        <v>64</v>
      </c>
      <c r="Z9" s="3"/>
    </row>
    <row r="10" spans="1:32">
      <c r="A10" s="10" t="s">
        <v>64</v>
      </c>
      <c r="B10" s="10" t="s">
        <v>63</v>
      </c>
      <c r="C10" s="10"/>
      <c r="D10" s="22">
        <v>10</v>
      </c>
      <c r="E10" s="17"/>
      <c r="F10" s="19">
        <v>8</v>
      </c>
      <c r="G10" s="20">
        <v>7</v>
      </c>
      <c r="H10" s="20">
        <v>7</v>
      </c>
      <c r="I10" s="20">
        <v>8</v>
      </c>
      <c r="J10" s="20">
        <v>9</v>
      </c>
      <c r="K10" s="20">
        <v>2</v>
      </c>
      <c r="L10" s="20">
        <v>5</v>
      </c>
      <c r="M10" s="20">
        <v>8</v>
      </c>
      <c r="N10" s="20">
        <v>7</v>
      </c>
      <c r="O10" s="20">
        <v>8</v>
      </c>
      <c r="P10" s="20">
        <v>7</v>
      </c>
      <c r="Q10" s="20">
        <v>7</v>
      </c>
      <c r="R10" s="20">
        <v>7</v>
      </c>
      <c r="S10" s="20">
        <v>8</v>
      </c>
      <c r="T10" s="20"/>
      <c r="U10" s="20"/>
      <c r="V10" s="21">
        <v>8</v>
      </c>
      <c r="W10" s="3"/>
      <c r="X10" s="65" t="s">
        <v>46</v>
      </c>
      <c r="Y10" s="66">
        <f>H26</f>
        <v>64</v>
      </c>
      <c r="Z10" s="3"/>
    </row>
    <row r="11" spans="1:32">
      <c r="A11" s="10" t="s">
        <v>43</v>
      </c>
      <c r="B11" s="10" t="s">
        <v>45</v>
      </c>
      <c r="C11" s="10"/>
      <c r="D11" s="22">
        <v>5</v>
      </c>
      <c r="F11" s="19">
        <v>5</v>
      </c>
      <c r="G11" s="20">
        <v>2</v>
      </c>
      <c r="H11" s="20">
        <v>3</v>
      </c>
      <c r="I11" s="20">
        <v>4</v>
      </c>
      <c r="J11" s="20">
        <v>4</v>
      </c>
      <c r="K11" s="20">
        <v>2</v>
      </c>
      <c r="L11" s="20">
        <v>2</v>
      </c>
      <c r="M11" s="20">
        <v>4</v>
      </c>
      <c r="N11" s="20">
        <v>4</v>
      </c>
      <c r="O11" s="20">
        <v>5</v>
      </c>
      <c r="P11" s="20">
        <v>2</v>
      </c>
      <c r="Q11" s="20">
        <v>4</v>
      </c>
      <c r="R11" s="20">
        <v>4</v>
      </c>
      <c r="S11" s="20">
        <v>2</v>
      </c>
      <c r="T11" s="20"/>
      <c r="U11" s="20"/>
      <c r="V11" s="21">
        <v>5</v>
      </c>
      <c r="W11" s="3"/>
      <c r="X11" s="65" t="s">
        <v>50</v>
      </c>
      <c r="Y11" s="66">
        <f>M26</f>
        <v>64</v>
      </c>
      <c r="Z11" s="3"/>
      <c r="AA11" t="s">
        <v>55</v>
      </c>
    </row>
    <row r="12" spans="1:32">
      <c r="A12" s="10" t="s">
        <v>44</v>
      </c>
      <c r="B12" s="10" t="s">
        <v>39</v>
      </c>
      <c r="C12" s="10"/>
      <c r="D12" s="22">
        <v>5</v>
      </c>
      <c r="F12" s="19">
        <v>4</v>
      </c>
      <c r="G12" s="20">
        <v>5</v>
      </c>
      <c r="H12" s="20">
        <v>5</v>
      </c>
      <c r="I12" s="20">
        <v>3</v>
      </c>
      <c r="J12" s="20">
        <v>4</v>
      </c>
      <c r="K12" s="20">
        <v>2</v>
      </c>
      <c r="L12" s="20">
        <v>3</v>
      </c>
      <c r="M12" s="20">
        <v>4</v>
      </c>
      <c r="N12" s="20">
        <v>5</v>
      </c>
      <c r="O12" s="20">
        <v>5</v>
      </c>
      <c r="P12" s="20">
        <v>5</v>
      </c>
      <c r="Q12" s="20">
        <v>0</v>
      </c>
      <c r="R12" s="20">
        <v>4</v>
      </c>
      <c r="S12" s="20">
        <v>2</v>
      </c>
      <c r="T12" s="20"/>
      <c r="U12" s="20"/>
      <c r="V12" s="21">
        <v>4</v>
      </c>
      <c r="W12" s="3"/>
      <c r="X12" s="65" t="s">
        <v>20</v>
      </c>
      <c r="Y12" s="66">
        <f>I26</f>
        <v>63</v>
      </c>
      <c r="AA12" t="s">
        <v>84</v>
      </c>
    </row>
    <row r="13" spans="1:32" ht="15" thickBot="1">
      <c r="A13" s="10" t="s">
        <v>41</v>
      </c>
      <c r="B13" s="10" t="s">
        <v>42</v>
      </c>
      <c r="C13" s="10"/>
      <c r="D13" s="22">
        <v>5</v>
      </c>
      <c r="F13" s="95">
        <v>2</v>
      </c>
      <c r="G13" s="96">
        <v>3</v>
      </c>
      <c r="H13" s="96">
        <v>3</v>
      </c>
      <c r="I13" s="96">
        <v>4</v>
      </c>
      <c r="J13" s="96">
        <v>5</v>
      </c>
      <c r="K13" s="96">
        <v>1</v>
      </c>
      <c r="L13" s="96">
        <v>2</v>
      </c>
      <c r="M13" s="96">
        <v>4</v>
      </c>
      <c r="N13" s="96">
        <v>4</v>
      </c>
      <c r="O13" s="96">
        <v>2</v>
      </c>
      <c r="P13" s="96">
        <v>3</v>
      </c>
      <c r="Q13" s="96">
        <v>3</v>
      </c>
      <c r="R13" s="96">
        <v>3</v>
      </c>
      <c r="S13" s="96">
        <v>4</v>
      </c>
      <c r="T13" s="96"/>
      <c r="U13" s="96"/>
      <c r="V13" s="97">
        <v>3</v>
      </c>
      <c r="W13" s="3"/>
      <c r="X13" s="65" t="s">
        <v>18</v>
      </c>
      <c r="Y13" s="66">
        <f>G26</f>
        <v>61</v>
      </c>
    </row>
    <row r="14" spans="1:32" ht="15" thickBot="1">
      <c r="A14" s="45"/>
      <c r="B14" s="46"/>
      <c r="C14" s="46" t="s">
        <v>51</v>
      </c>
      <c r="D14" s="47">
        <f>SUM(D10:D13)</f>
        <v>25</v>
      </c>
      <c r="F14" s="98">
        <f>SUM(F9:F13)</f>
        <v>19</v>
      </c>
      <c r="G14" s="98">
        <f t="shared" ref="G14:J14" si="1">SUM(G9:G13)</f>
        <v>17</v>
      </c>
      <c r="H14" s="98">
        <f t="shared" si="1"/>
        <v>18</v>
      </c>
      <c r="I14" s="98">
        <f t="shared" si="1"/>
        <v>19</v>
      </c>
      <c r="J14" s="98">
        <f t="shared" si="1"/>
        <v>22</v>
      </c>
      <c r="K14" s="98">
        <f>SUM(K9:K13)</f>
        <v>7</v>
      </c>
      <c r="L14" s="98">
        <f>SUM(L9:L13)</f>
        <v>12</v>
      </c>
      <c r="M14" s="99">
        <f>SUM(M9:M13)</f>
        <v>20</v>
      </c>
      <c r="N14" s="99">
        <f>SUM(N9:N13)</f>
        <v>20</v>
      </c>
      <c r="O14" s="99">
        <f t="shared" ref="O14:V14" si="2">SUM(O9:O13)</f>
        <v>20</v>
      </c>
      <c r="P14" s="99">
        <f t="shared" si="2"/>
        <v>17</v>
      </c>
      <c r="Q14" s="99">
        <f t="shared" si="2"/>
        <v>14</v>
      </c>
      <c r="R14" s="99">
        <f t="shared" si="2"/>
        <v>18</v>
      </c>
      <c r="S14" s="99">
        <f t="shared" si="2"/>
        <v>16</v>
      </c>
      <c r="T14" s="99">
        <f t="shared" si="2"/>
        <v>0</v>
      </c>
      <c r="U14" s="99">
        <f t="shared" si="2"/>
        <v>0</v>
      </c>
      <c r="V14" s="99">
        <f t="shared" si="2"/>
        <v>20</v>
      </c>
      <c r="W14" s="3"/>
      <c r="X14" s="65" t="s">
        <v>81</v>
      </c>
      <c r="Y14" s="66">
        <f>Q26</f>
        <v>56</v>
      </c>
    </row>
    <row r="15" spans="1:32">
      <c r="A15" s="48" t="s">
        <v>5</v>
      </c>
      <c r="B15" s="49"/>
      <c r="C15" s="49"/>
      <c r="D15" s="50"/>
      <c r="F15" s="92" t="s">
        <v>65</v>
      </c>
      <c r="G15" s="93"/>
      <c r="H15" s="93"/>
      <c r="I15" s="93" t="s">
        <v>62</v>
      </c>
      <c r="J15" s="93" t="s">
        <v>52</v>
      </c>
      <c r="K15" s="93" t="s">
        <v>67</v>
      </c>
      <c r="L15" s="93" t="s">
        <v>52</v>
      </c>
      <c r="M15" s="93" t="s">
        <v>61</v>
      </c>
      <c r="N15" s="93" t="s">
        <v>61</v>
      </c>
      <c r="O15" s="93" t="s">
        <v>52</v>
      </c>
      <c r="P15" s="93" t="s">
        <v>52</v>
      </c>
      <c r="Q15" s="93" t="s">
        <v>61</v>
      </c>
      <c r="R15" s="93"/>
      <c r="S15" s="93"/>
      <c r="T15" s="93"/>
      <c r="U15" s="93"/>
      <c r="V15" s="94"/>
      <c r="W15" s="3"/>
      <c r="X15" s="65" t="s">
        <v>115</v>
      </c>
      <c r="Y15" s="66">
        <f>L26</f>
        <v>56</v>
      </c>
      <c r="AA15" t="s">
        <v>79</v>
      </c>
    </row>
    <row r="16" spans="1:32">
      <c r="A16" s="91" t="s">
        <v>8</v>
      </c>
      <c r="B16" s="10" t="s">
        <v>40</v>
      </c>
      <c r="C16" s="10"/>
      <c r="D16" s="22">
        <v>15</v>
      </c>
      <c r="F16" s="19">
        <v>14</v>
      </c>
      <c r="G16" s="20">
        <v>13</v>
      </c>
      <c r="H16" s="20">
        <v>15</v>
      </c>
      <c r="I16" s="20">
        <v>11</v>
      </c>
      <c r="J16" s="20">
        <v>13</v>
      </c>
      <c r="K16" s="20">
        <v>5</v>
      </c>
      <c r="L16" s="20">
        <v>6</v>
      </c>
      <c r="M16" s="20">
        <v>13</v>
      </c>
      <c r="N16" s="20">
        <v>8</v>
      </c>
      <c r="O16" s="20">
        <v>14</v>
      </c>
      <c r="P16" s="20">
        <v>8</v>
      </c>
      <c r="Q16" s="20">
        <v>9</v>
      </c>
      <c r="R16" s="20">
        <v>8</v>
      </c>
      <c r="S16" s="20">
        <v>8</v>
      </c>
      <c r="T16" s="20"/>
      <c r="U16" s="20"/>
      <c r="V16" s="21">
        <v>13</v>
      </c>
      <c r="W16" s="3"/>
      <c r="X16" s="65" t="s">
        <v>156</v>
      </c>
      <c r="Y16" s="66">
        <f>S26</f>
        <v>55</v>
      </c>
      <c r="AA16" t="s">
        <v>69</v>
      </c>
    </row>
    <row r="17" spans="1:27" ht="15" thickBot="1">
      <c r="A17" s="91" t="s">
        <v>53</v>
      </c>
      <c r="B17" s="10" t="s">
        <v>118</v>
      </c>
      <c r="C17" s="10"/>
      <c r="D17" s="22">
        <v>10</v>
      </c>
      <c r="F17" s="19">
        <v>8</v>
      </c>
      <c r="G17" s="20">
        <v>8</v>
      </c>
      <c r="H17" s="20">
        <v>9</v>
      </c>
      <c r="I17" s="20">
        <v>7</v>
      </c>
      <c r="J17" s="20">
        <v>8</v>
      </c>
      <c r="K17" s="20">
        <v>3</v>
      </c>
      <c r="L17" s="20">
        <v>3</v>
      </c>
      <c r="M17" s="20">
        <v>8</v>
      </c>
      <c r="N17" s="20">
        <v>6</v>
      </c>
      <c r="O17" s="20">
        <v>9</v>
      </c>
      <c r="P17" s="20">
        <v>7</v>
      </c>
      <c r="Q17" s="20">
        <v>2</v>
      </c>
      <c r="R17" s="20">
        <v>5</v>
      </c>
      <c r="S17" s="20">
        <v>5</v>
      </c>
      <c r="T17" s="20"/>
      <c r="U17" s="20"/>
      <c r="V17" s="21">
        <v>8</v>
      </c>
      <c r="W17" s="3"/>
      <c r="X17" s="67" t="s">
        <v>49</v>
      </c>
      <c r="Y17" s="68">
        <f>K26</f>
        <v>50</v>
      </c>
      <c r="AA17" t="s">
        <v>68</v>
      </c>
    </row>
    <row r="18" spans="1:27">
      <c r="A18" s="91" t="s">
        <v>54</v>
      </c>
      <c r="B18" s="10" t="s">
        <v>6</v>
      </c>
      <c r="C18" s="10"/>
      <c r="D18" s="22">
        <v>10</v>
      </c>
      <c r="F18" s="19">
        <v>2</v>
      </c>
      <c r="G18" s="20">
        <v>4</v>
      </c>
      <c r="H18" s="20">
        <v>4</v>
      </c>
      <c r="I18" s="20">
        <v>3</v>
      </c>
      <c r="J18" s="20">
        <v>3</v>
      </c>
      <c r="K18" s="20">
        <v>4</v>
      </c>
      <c r="L18" s="20">
        <v>4</v>
      </c>
      <c r="M18" s="20">
        <v>4</v>
      </c>
      <c r="N18" s="20">
        <v>3</v>
      </c>
      <c r="O18" s="20">
        <v>3</v>
      </c>
      <c r="P18" s="20">
        <v>3</v>
      </c>
      <c r="Q18" s="20">
        <v>3</v>
      </c>
      <c r="R18" s="20">
        <v>4</v>
      </c>
      <c r="S18" s="20">
        <v>2</v>
      </c>
      <c r="T18" s="20"/>
      <c r="U18" s="20"/>
      <c r="V18" s="21">
        <v>4</v>
      </c>
      <c r="W18" s="3"/>
      <c r="AA18" t="s">
        <v>66</v>
      </c>
    </row>
    <row r="19" spans="1:27">
      <c r="A19" s="91" t="s">
        <v>122</v>
      </c>
      <c r="B19" s="10" t="s">
        <v>119</v>
      </c>
      <c r="C19" s="10"/>
      <c r="D19" s="22">
        <v>10</v>
      </c>
      <c r="F19" s="19">
        <v>7</v>
      </c>
      <c r="G19" s="20">
        <v>8</v>
      </c>
      <c r="H19" s="20">
        <v>7</v>
      </c>
      <c r="I19" s="20">
        <v>7</v>
      </c>
      <c r="J19" s="20">
        <v>7</v>
      </c>
      <c r="K19" s="20">
        <v>9</v>
      </c>
      <c r="L19" s="20">
        <v>9</v>
      </c>
      <c r="M19" s="20">
        <v>7</v>
      </c>
      <c r="N19" s="20">
        <v>8</v>
      </c>
      <c r="O19" s="20">
        <v>7</v>
      </c>
      <c r="P19" s="20">
        <v>7</v>
      </c>
      <c r="Q19" s="20">
        <v>8</v>
      </c>
      <c r="R19" s="20">
        <v>7</v>
      </c>
      <c r="S19" s="20">
        <v>5</v>
      </c>
      <c r="T19" s="20"/>
      <c r="U19" s="20"/>
      <c r="V19" s="21">
        <v>9</v>
      </c>
      <c r="W19" s="3"/>
    </row>
    <row r="20" spans="1:27" ht="15" thickBot="1">
      <c r="A20" s="45" t="s">
        <v>162</v>
      </c>
      <c r="B20" s="10" t="s">
        <v>163</v>
      </c>
      <c r="C20" s="10"/>
      <c r="D20" s="47">
        <v>5</v>
      </c>
      <c r="F20" s="95">
        <v>4</v>
      </c>
      <c r="G20" s="96">
        <v>3</v>
      </c>
      <c r="H20" s="96">
        <v>3</v>
      </c>
      <c r="I20" s="96">
        <v>3</v>
      </c>
      <c r="J20" s="96">
        <v>4</v>
      </c>
      <c r="K20" s="96">
        <v>2</v>
      </c>
      <c r="L20" s="96">
        <v>2</v>
      </c>
      <c r="M20" s="96">
        <v>3</v>
      </c>
      <c r="N20" s="96">
        <v>4</v>
      </c>
      <c r="O20" s="96">
        <v>4</v>
      </c>
      <c r="P20" s="96">
        <v>4</v>
      </c>
      <c r="Q20" s="96">
        <v>1</v>
      </c>
      <c r="R20" s="96">
        <v>3</v>
      </c>
      <c r="S20" s="96">
        <v>1</v>
      </c>
      <c r="T20" s="96"/>
      <c r="U20" s="96"/>
      <c r="V20" s="97">
        <v>4</v>
      </c>
      <c r="W20" s="3"/>
    </row>
    <row r="21" spans="1:27" ht="15" thickBot="1">
      <c r="A21" s="48"/>
      <c r="B21" s="43"/>
      <c r="C21" s="43" t="s">
        <v>51</v>
      </c>
      <c r="D21" s="47">
        <f>SUM(D16:D20)</f>
        <v>50</v>
      </c>
      <c r="F21" s="105">
        <f t="shared" ref="F21:V21" si="3">SUM(F15:F20)</f>
        <v>35</v>
      </c>
      <c r="G21" s="106">
        <f t="shared" si="3"/>
        <v>36</v>
      </c>
      <c r="H21" s="106">
        <f t="shared" si="3"/>
        <v>38</v>
      </c>
      <c r="I21" s="106">
        <f t="shared" si="3"/>
        <v>31</v>
      </c>
      <c r="J21" s="106">
        <f t="shared" si="3"/>
        <v>35</v>
      </c>
      <c r="K21" s="107">
        <f t="shared" si="3"/>
        <v>23</v>
      </c>
      <c r="L21" s="78">
        <f t="shared" si="3"/>
        <v>24</v>
      </c>
      <c r="M21" s="78">
        <f t="shared" si="3"/>
        <v>35</v>
      </c>
      <c r="N21" s="78">
        <f t="shared" si="3"/>
        <v>29</v>
      </c>
      <c r="O21" s="78">
        <f t="shared" si="3"/>
        <v>37</v>
      </c>
      <c r="P21" s="78">
        <f t="shared" si="3"/>
        <v>29</v>
      </c>
      <c r="Q21" s="78">
        <f t="shared" si="3"/>
        <v>23</v>
      </c>
      <c r="R21" s="78">
        <f t="shared" si="3"/>
        <v>27</v>
      </c>
      <c r="S21" s="78">
        <f t="shared" si="3"/>
        <v>21</v>
      </c>
      <c r="T21" s="78">
        <f t="shared" si="3"/>
        <v>0</v>
      </c>
      <c r="U21" s="78">
        <f t="shared" si="3"/>
        <v>0</v>
      </c>
      <c r="V21" s="78">
        <f t="shared" si="3"/>
        <v>38</v>
      </c>
      <c r="W21" s="3"/>
    </row>
    <row r="22" spans="1:27" ht="15" hidden="1" thickBot="1">
      <c r="A22" s="10"/>
      <c r="B22" s="10"/>
      <c r="C22" s="10"/>
      <c r="D22" s="22"/>
      <c r="F22" s="26"/>
      <c r="G22" s="27"/>
      <c r="H22" s="27"/>
      <c r="I22" s="27"/>
      <c r="J22" s="27"/>
      <c r="K22" s="27"/>
      <c r="L22" s="61"/>
      <c r="M22" s="28"/>
      <c r="N22" s="28"/>
      <c r="O22" s="28"/>
      <c r="P22" s="28"/>
      <c r="Q22" s="28"/>
      <c r="R22" s="28"/>
      <c r="S22" s="28"/>
      <c r="T22" s="28"/>
      <c r="U22" s="28"/>
      <c r="V22" s="78"/>
      <c r="W22" s="3"/>
    </row>
    <row r="23" spans="1:27" ht="15" hidden="1" thickBot="1">
      <c r="A23" s="10"/>
      <c r="B23" s="10"/>
      <c r="C23" s="10"/>
      <c r="D23" s="22"/>
      <c r="F23" s="19"/>
      <c r="G23" s="20"/>
      <c r="H23" s="20"/>
      <c r="I23" s="20"/>
      <c r="J23" s="20"/>
      <c r="K23" s="20"/>
      <c r="L23" s="58"/>
      <c r="M23" s="21"/>
      <c r="N23" s="21"/>
      <c r="O23" s="21"/>
      <c r="P23" s="21"/>
      <c r="Q23" s="21"/>
      <c r="R23" s="21"/>
      <c r="S23" s="21"/>
      <c r="T23" s="21"/>
      <c r="U23" s="21"/>
      <c r="V23" s="76"/>
      <c r="W23" s="3"/>
    </row>
    <row r="24" spans="1:27" ht="15" hidden="1" thickBot="1">
      <c r="A24" s="10"/>
      <c r="B24" s="10"/>
      <c r="C24" s="10"/>
      <c r="D24" s="22"/>
      <c r="F24" s="23"/>
      <c r="G24" s="24"/>
      <c r="H24" s="24"/>
      <c r="I24" s="24"/>
      <c r="J24" s="24"/>
      <c r="K24" s="24"/>
      <c r="L24" s="59"/>
      <c r="M24" s="25"/>
      <c r="N24" s="25"/>
      <c r="O24" s="25"/>
      <c r="P24" s="25"/>
      <c r="Q24" s="25"/>
      <c r="R24" s="25"/>
      <c r="S24" s="25"/>
      <c r="T24" s="25"/>
      <c r="U24" s="25"/>
      <c r="V24" s="77"/>
      <c r="W24" s="3"/>
    </row>
    <row r="25" spans="1:27" ht="15" hidden="1" thickBot="1">
      <c r="A25" s="45"/>
      <c r="B25" s="46"/>
      <c r="C25" s="46" t="s">
        <v>51</v>
      </c>
      <c r="D25" s="47"/>
      <c r="F25" s="18"/>
      <c r="G25" s="18"/>
      <c r="H25" s="18"/>
      <c r="I25" s="18"/>
      <c r="J25" s="18"/>
      <c r="K25" s="18"/>
      <c r="L25" s="60"/>
      <c r="M25" s="29"/>
      <c r="N25" s="29"/>
      <c r="O25" s="29"/>
      <c r="P25" s="29"/>
      <c r="Q25" s="29"/>
      <c r="R25" s="29"/>
      <c r="S25" s="29"/>
      <c r="T25" s="29"/>
      <c r="U25" s="29"/>
      <c r="V25" s="29"/>
      <c r="W25" s="3"/>
    </row>
    <row r="26" spans="1:27" ht="15" thickBot="1">
      <c r="A26" s="51" t="s">
        <v>7</v>
      </c>
      <c r="B26" s="52"/>
      <c r="C26" s="52"/>
      <c r="D26" s="53">
        <f>D25+D21+D14+D8</f>
        <v>100</v>
      </c>
      <c r="E26" s="32" t="s">
        <v>80</v>
      </c>
      <c r="F26" s="18">
        <f t="shared" ref="F26:V26" si="4">F25+F21+F14+F8</f>
        <v>74</v>
      </c>
      <c r="G26" s="18">
        <f t="shared" si="4"/>
        <v>61</v>
      </c>
      <c r="H26" s="18">
        <f t="shared" si="4"/>
        <v>64</v>
      </c>
      <c r="I26" s="18">
        <f t="shared" si="4"/>
        <v>63</v>
      </c>
      <c r="J26" s="18">
        <f t="shared" si="4"/>
        <v>75</v>
      </c>
      <c r="K26" s="18">
        <f t="shared" si="4"/>
        <v>50</v>
      </c>
      <c r="L26" s="18">
        <f t="shared" si="4"/>
        <v>56</v>
      </c>
      <c r="M26" s="29">
        <f t="shared" si="4"/>
        <v>64</v>
      </c>
      <c r="N26" s="29">
        <f t="shared" si="4"/>
        <v>66</v>
      </c>
      <c r="O26" s="29">
        <f t="shared" si="4"/>
        <v>78</v>
      </c>
      <c r="P26" s="29">
        <f t="shared" si="4"/>
        <v>66</v>
      </c>
      <c r="Q26" s="29">
        <f t="shared" si="4"/>
        <v>56</v>
      </c>
      <c r="R26" s="29">
        <f t="shared" si="4"/>
        <v>64</v>
      </c>
      <c r="S26" s="29">
        <f t="shared" si="4"/>
        <v>55</v>
      </c>
      <c r="T26" s="29">
        <f t="shared" si="4"/>
        <v>0</v>
      </c>
      <c r="U26" s="29">
        <f t="shared" si="4"/>
        <v>0</v>
      </c>
      <c r="V26" s="29">
        <f t="shared" si="4"/>
        <v>72</v>
      </c>
      <c r="W26" s="3"/>
    </row>
    <row r="28" spans="1:27">
      <c r="A28" s="219" t="s">
        <v>86</v>
      </c>
      <c r="B28" s="219"/>
      <c r="C28" s="219"/>
      <c r="D28" s="219"/>
    </row>
    <row r="29" spans="1:27">
      <c r="A29" s="10"/>
      <c r="B29" s="10"/>
      <c r="C29" s="20"/>
      <c r="D29" s="20" t="s">
        <v>0</v>
      </c>
    </row>
    <row r="30" spans="1:27">
      <c r="A30" s="12" t="s">
        <v>1</v>
      </c>
      <c r="B30" s="12"/>
      <c r="C30" s="40">
        <f>SUM(D31:D36)</f>
        <v>29</v>
      </c>
      <c r="D30" s="40"/>
    </row>
    <row r="31" spans="1:27">
      <c r="A31" s="10" t="s">
        <v>87</v>
      </c>
      <c r="B31" s="10"/>
      <c r="C31" s="20"/>
      <c r="D31" s="20">
        <v>7.5</v>
      </c>
    </row>
    <row r="32" spans="1:27">
      <c r="A32" s="10" t="s">
        <v>88</v>
      </c>
      <c r="B32" s="10" t="s">
        <v>89</v>
      </c>
      <c r="C32" s="20"/>
      <c r="D32" s="20">
        <v>7.5</v>
      </c>
    </row>
    <row r="33" spans="1:4">
      <c r="A33" s="10" t="s">
        <v>2</v>
      </c>
      <c r="B33" s="10" t="s">
        <v>90</v>
      </c>
      <c r="C33" s="20"/>
      <c r="D33" s="20">
        <v>3</v>
      </c>
    </row>
    <row r="34" spans="1:4">
      <c r="A34" s="41" t="s">
        <v>3</v>
      </c>
      <c r="B34" s="10"/>
      <c r="C34" s="20"/>
      <c r="D34" s="20">
        <v>5</v>
      </c>
    </row>
    <row r="35" spans="1:4">
      <c r="A35" s="10" t="s">
        <v>4</v>
      </c>
      <c r="B35" s="10" t="s">
        <v>91</v>
      </c>
      <c r="C35" s="20"/>
      <c r="D35" s="20">
        <v>3</v>
      </c>
    </row>
    <row r="36" spans="1:4">
      <c r="A36" s="41" t="s">
        <v>92</v>
      </c>
      <c r="B36" s="10" t="s">
        <v>93</v>
      </c>
      <c r="C36" s="20"/>
      <c r="D36" s="20">
        <v>3</v>
      </c>
    </row>
    <row r="37" spans="1:4">
      <c r="A37" s="10"/>
      <c r="B37" s="10"/>
      <c r="C37" s="20"/>
      <c r="D37" s="20"/>
    </row>
    <row r="38" spans="1:4">
      <c r="A38" s="12" t="s">
        <v>94</v>
      </c>
      <c r="B38" s="12"/>
      <c r="C38" s="40">
        <f>SUM(D39:D42)</f>
        <v>20</v>
      </c>
      <c r="D38" s="40"/>
    </row>
    <row r="39" spans="1:4">
      <c r="A39" s="10" t="s">
        <v>95</v>
      </c>
      <c r="B39" s="10" t="s">
        <v>96</v>
      </c>
      <c r="C39" s="20"/>
      <c r="D39" s="20">
        <v>5</v>
      </c>
    </row>
    <row r="40" spans="1:4">
      <c r="A40" s="10" t="s">
        <v>97</v>
      </c>
      <c r="B40" s="10" t="s">
        <v>98</v>
      </c>
      <c r="C40" s="20"/>
      <c r="D40" s="20">
        <v>5</v>
      </c>
    </row>
    <row r="41" spans="1:4">
      <c r="A41" s="10" t="s">
        <v>99</v>
      </c>
      <c r="B41" s="10" t="s">
        <v>100</v>
      </c>
      <c r="C41" s="20"/>
      <c r="D41" s="20">
        <v>5</v>
      </c>
    </row>
    <row r="42" spans="1:4">
      <c r="A42" s="10" t="s">
        <v>101</v>
      </c>
      <c r="B42" s="10" t="s">
        <v>102</v>
      </c>
      <c r="C42" s="20"/>
      <c r="D42" s="20">
        <v>5</v>
      </c>
    </row>
    <row r="43" spans="1:4">
      <c r="A43" s="10" t="s">
        <v>103</v>
      </c>
      <c r="B43" s="10" t="s">
        <v>104</v>
      </c>
      <c r="C43" s="20"/>
      <c r="D43" s="20"/>
    </row>
    <row r="44" spans="1:4">
      <c r="A44" s="10" t="s">
        <v>105</v>
      </c>
      <c r="B44" s="10"/>
      <c r="C44" s="20"/>
      <c r="D44" s="20"/>
    </row>
    <row r="45" spans="1:4">
      <c r="A45" s="10"/>
      <c r="B45" s="10"/>
      <c r="C45" s="20"/>
      <c r="D45" s="20"/>
    </row>
    <row r="46" spans="1:4">
      <c r="A46" s="12" t="s">
        <v>5</v>
      </c>
      <c r="B46" s="12"/>
      <c r="C46" s="40">
        <f>SUM(D47:D52)</f>
        <v>45</v>
      </c>
      <c r="D46" s="40"/>
    </row>
    <row r="47" spans="1:4">
      <c r="A47" s="41" t="s">
        <v>106</v>
      </c>
      <c r="B47" s="41" t="s">
        <v>107</v>
      </c>
      <c r="C47" s="42"/>
      <c r="D47" s="42">
        <v>15</v>
      </c>
    </row>
    <row r="48" spans="1:4">
      <c r="A48" s="41" t="s">
        <v>108</v>
      </c>
      <c r="B48" s="41"/>
      <c r="C48" s="42"/>
      <c r="D48" s="42">
        <v>10</v>
      </c>
    </row>
    <row r="49" spans="1:4">
      <c r="A49" s="41" t="s">
        <v>109</v>
      </c>
      <c r="B49" s="41"/>
      <c r="C49" s="42"/>
      <c r="D49" s="42">
        <v>5</v>
      </c>
    </row>
    <row r="50" spans="1:4">
      <c r="A50" s="41" t="s">
        <v>6</v>
      </c>
      <c r="B50" s="41"/>
      <c r="C50" s="42"/>
      <c r="D50" s="42">
        <v>5</v>
      </c>
    </row>
    <row r="51" spans="1:4">
      <c r="A51" s="41" t="s">
        <v>110</v>
      </c>
      <c r="B51" s="41"/>
      <c r="C51" s="42"/>
      <c r="D51" s="42"/>
    </row>
    <row r="52" spans="1:4">
      <c r="A52" s="41" t="s">
        <v>111</v>
      </c>
      <c r="B52" s="41" t="s">
        <v>112</v>
      </c>
      <c r="C52" s="42"/>
      <c r="D52" s="42">
        <v>10</v>
      </c>
    </row>
  </sheetData>
  <mergeCells count="1">
    <mergeCell ref="A28:D28"/>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9"/>
  <sheetViews>
    <sheetView workbookViewId="0">
      <selection activeCell="B2" sqref="B2"/>
    </sheetView>
  </sheetViews>
  <sheetFormatPr defaultColWidth="8.77734375" defaultRowHeight="14.4"/>
  <cols>
    <col min="1" max="1" width="23.109375" customWidth="1"/>
    <col min="2" max="2" width="9.109375" style="3"/>
    <col min="7" max="7" width="10.6640625" customWidth="1"/>
    <col min="13" max="13" width="10.44140625" customWidth="1"/>
    <col min="14" max="17" width="9.109375" customWidth="1"/>
  </cols>
  <sheetData>
    <row r="1" spans="1:10" ht="15" thickBot="1">
      <c r="A1" t="s">
        <v>145</v>
      </c>
    </row>
    <row r="2" spans="1:10">
      <c r="A2" s="63" t="str">
        <f>'Original Score System'!X2</f>
        <v>In order of scoring</v>
      </c>
      <c r="B2" s="64"/>
    </row>
    <row r="3" spans="1:10">
      <c r="A3" s="65" t="str">
        <f>'Original Score System'!X3</f>
        <v>Tango</v>
      </c>
      <c r="B3" s="66">
        <f>'Original Score System'!Y3</f>
        <v>78</v>
      </c>
      <c r="C3" s="31"/>
      <c r="D3" s="31" t="s">
        <v>142</v>
      </c>
      <c r="E3" s="31"/>
      <c r="F3" s="31"/>
      <c r="G3" s="31"/>
      <c r="H3" s="31"/>
      <c r="I3" s="31"/>
      <c r="J3" s="31"/>
    </row>
    <row r="4" spans="1:10">
      <c r="A4" s="65" t="str">
        <f>'Original Score System'!X4</f>
        <v>B17</v>
      </c>
      <c r="B4" s="66">
        <f>'Original Score System'!Y4</f>
        <v>75</v>
      </c>
      <c r="C4" s="73"/>
      <c r="D4" s="73" t="s">
        <v>137</v>
      </c>
      <c r="E4" s="73"/>
      <c r="F4" s="73"/>
      <c r="G4" s="73"/>
      <c r="H4" s="73"/>
      <c r="I4" s="73"/>
      <c r="J4" s="73"/>
    </row>
    <row r="5" spans="1:10">
      <c r="A5" s="65" t="str">
        <f>'Original Score System'!X5</f>
        <v>Nadorcott</v>
      </c>
      <c r="B5" s="66">
        <f>'Original Score System'!Y5</f>
        <v>74</v>
      </c>
      <c r="C5" s="70"/>
      <c r="D5" s="70" t="s">
        <v>143</v>
      </c>
      <c r="E5" s="70"/>
      <c r="F5" s="70"/>
      <c r="G5" s="70"/>
      <c r="H5" s="70"/>
      <c r="I5" s="70"/>
      <c r="J5" s="70"/>
    </row>
    <row r="6" spans="1:10">
      <c r="A6" s="65" t="str">
        <f>'Original Score System'!X6</f>
        <v>new ultra early Clem</v>
      </c>
      <c r="B6" s="66">
        <f>'Original Score System'!Y6</f>
        <v>72</v>
      </c>
      <c r="C6" s="71"/>
      <c r="D6" s="71" t="s">
        <v>144</v>
      </c>
      <c r="E6" s="71"/>
      <c r="F6" s="71"/>
      <c r="G6" s="71"/>
      <c r="H6" s="71"/>
      <c r="I6" s="71"/>
      <c r="J6" s="71"/>
    </row>
    <row r="7" spans="1:10">
      <c r="A7" s="65" t="str">
        <f>'Original Score System'!X7</f>
        <v>Gold Nugget</v>
      </c>
      <c r="B7" s="66">
        <f>'Original Score System'!Y7</f>
        <v>66</v>
      </c>
      <c r="C7" s="31"/>
      <c r="D7" s="31" t="s">
        <v>134</v>
      </c>
      <c r="E7" s="31"/>
      <c r="F7" s="31"/>
      <c r="G7" s="31"/>
      <c r="H7" s="31"/>
      <c r="I7" s="31"/>
      <c r="J7" s="31"/>
    </row>
    <row r="8" spans="1:10">
      <c r="A8" s="65" t="str">
        <f>'Original Score System'!X8</f>
        <v>Tanor late</v>
      </c>
      <c r="B8" s="66">
        <f>'Original Score System'!Y8</f>
        <v>66</v>
      </c>
      <c r="C8" s="31"/>
      <c r="D8" s="31" t="s">
        <v>136</v>
      </c>
      <c r="E8" s="31"/>
      <c r="F8" s="31"/>
      <c r="G8" s="31"/>
      <c r="H8" s="31"/>
      <c r="I8" s="31"/>
      <c r="J8" s="31"/>
    </row>
    <row r="9" spans="1:10">
      <c r="A9" s="65" t="str">
        <f>'Original Score System'!X9</f>
        <v>Leanri</v>
      </c>
      <c r="B9" s="66">
        <f>'Original Score System'!Y9</f>
        <v>64</v>
      </c>
      <c r="C9" s="70"/>
      <c r="D9" s="70" t="s">
        <v>135</v>
      </c>
      <c r="E9" s="70"/>
      <c r="F9" s="70"/>
      <c r="G9" s="70"/>
      <c r="H9" s="70"/>
      <c r="I9" s="70"/>
      <c r="J9" s="70"/>
    </row>
    <row r="10" spans="1:10">
      <c r="A10" s="65" t="str">
        <f>'Original Score System'!X10</f>
        <v>Orr</v>
      </c>
      <c r="B10" s="66">
        <f>'Original Score System'!Y10</f>
        <v>64</v>
      </c>
      <c r="C10" s="73"/>
      <c r="D10" s="73" t="s">
        <v>159</v>
      </c>
      <c r="E10" s="73"/>
      <c r="F10" s="73"/>
      <c r="G10" s="73"/>
      <c r="H10" s="73"/>
      <c r="I10" s="73"/>
      <c r="J10" s="73"/>
    </row>
    <row r="11" spans="1:10">
      <c r="A11" s="65" t="str">
        <f>'Original Score System'!X11</f>
        <v>B24</v>
      </c>
      <c r="B11" s="66">
        <f>'Original Score System'!Y11</f>
        <v>64</v>
      </c>
      <c r="C11" s="71"/>
      <c r="D11" s="71" t="s">
        <v>138</v>
      </c>
      <c r="E11" s="71"/>
      <c r="F11" s="71"/>
      <c r="G11" s="71"/>
      <c r="H11" s="71"/>
      <c r="I11" s="71"/>
      <c r="J11" s="71"/>
    </row>
    <row r="12" spans="1:10">
      <c r="A12" s="65" t="str">
        <f>'Original Score System'!X12</f>
        <v>Nova</v>
      </c>
      <c r="B12" s="66">
        <f>'Original Score System'!Y12</f>
        <v>63</v>
      </c>
      <c r="C12" s="69"/>
      <c r="D12" s="69" t="s">
        <v>139</v>
      </c>
      <c r="E12" s="69"/>
      <c r="F12" s="69"/>
      <c r="G12" s="69"/>
      <c r="H12" s="69"/>
      <c r="I12" s="69"/>
      <c r="J12" s="69"/>
    </row>
    <row r="13" spans="1:10">
      <c r="A13" s="65" t="str">
        <f>'Original Score System'!X13</f>
        <v>Mor</v>
      </c>
      <c r="B13" s="66">
        <f>'Original Score System'!Y13</f>
        <v>61</v>
      </c>
      <c r="C13" s="31"/>
      <c r="D13" s="31" t="s">
        <v>158</v>
      </c>
      <c r="E13" s="31"/>
      <c r="F13" s="31"/>
      <c r="G13" s="31"/>
      <c r="H13" s="31"/>
      <c r="I13" s="31"/>
      <c r="J13" s="31"/>
    </row>
    <row r="14" spans="1:10">
      <c r="A14" s="65" t="str">
        <f>'Original Score System'!X14</f>
        <v>Clemcott</v>
      </c>
      <c r="B14" s="66">
        <f>'Original Score System'!Y14</f>
        <v>56</v>
      </c>
      <c r="C14" s="70"/>
      <c r="D14" s="70" t="s">
        <v>140</v>
      </c>
      <c r="E14" s="70"/>
      <c r="F14" s="70"/>
      <c r="G14" s="70"/>
      <c r="H14" s="70"/>
      <c r="I14" s="70"/>
      <c r="J14" s="70"/>
    </row>
    <row r="15" spans="1:10">
      <c r="A15" s="65" t="str">
        <f>'Original Score System'!X15</f>
        <v>Etna&amp; Sirio</v>
      </c>
      <c r="B15" s="66">
        <f>'Original Score System'!Y15</f>
        <v>56</v>
      </c>
      <c r="C15" s="73"/>
      <c r="D15" s="73" t="s">
        <v>141</v>
      </c>
      <c r="E15" s="73"/>
      <c r="F15" s="73"/>
      <c r="G15" s="73"/>
      <c r="H15" s="73"/>
      <c r="I15" s="73"/>
      <c r="J15" s="73"/>
    </row>
    <row r="16" spans="1:10">
      <c r="A16" s="74" t="str">
        <f>'Original Score System'!X16</f>
        <v>Bella ultra late sats</v>
      </c>
      <c r="B16" s="75">
        <f>'Original Score System'!Y16</f>
        <v>55</v>
      </c>
      <c r="C16" s="72"/>
      <c r="D16" s="72" t="s">
        <v>160</v>
      </c>
      <c r="E16" s="72"/>
      <c r="F16" s="72"/>
      <c r="G16" s="72"/>
      <c r="H16" s="72"/>
      <c r="I16" s="72"/>
      <c r="J16" s="72"/>
    </row>
    <row r="17" spans="1:10" ht="15" thickBot="1">
      <c r="A17" s="67" t="str">
        <f>'Original Score System'!X17</f>
        <v>Sonet</v>
      </c>
      <c r="B17" s="68">
        <f>'Original Score System'!Y17</f>
        <v>50</v>
      </c>
      <c r="C17" s="71"/>
      <c r="D17" s="71" t="s">
        <v>161</v>
      </c>
      <c r="E17" s="71"/>
      <c r="F17" s="71"/>
      <c r="G17" s="71"/>
      <c r="H17" s="71"/>
      <c r="I17" s="71"/>
      <c r="J17" s="71"/>
    </row>
    <row r="18" spans="1:10" ht="15" thickBot="1">
      <c r="B18"/>
    </row>
    <row r="19" spans="1:10" ht="15" thickBot="1">
      <c r="A19" s="79" t="s">
        <v>151</v>
      </c>
      <c r="B19" s="80"/>
      <c r="C19" s="80"/>
      <c r="D19" s="80"/>
      <c r="E19" s="80"/>
      <c r="F19" s="80"/>
      <c r="G19" s="80"/>
      <c r="H19" s="80"/>
      <c r="I19" s="81"/>
    </row>
    <row r="20" spans="1:10">
      <c r="A20" s="82" t="s">
        <v>157</v>
      </c>
      <c r="B20" s="83"/>
      <c r="C20" s="83"/>
      <c r="D20" s="83"/>
      <c r="E20" s="83"/>
      <c r="F20" s="83"/>
      <c r="G20" s="83"/>
      <c r="H20" s="83"/>
      <c r="I20" s="84"/>
    </row>
    <row r="21" spans="1:10">
      <c r="A21" s="82" t="s">
        <v>150</v>
      </c>
      <c r="B21" s="83"/>
      <c r="C21" s="83"/>
      <c r="D21" s="83"/>
      <c r="E21" s="83"/>
      <c r="F21" s="83"/>
      <c r="G21" s="83"/>
      <c r="H21" s="83"/>
      <c r="I21" s="84"/>
    </row>
    <row r="22" spans="1:10">
      <c r="A22" s="85" t="s">
        <v>152</v>
      </c>
      <c r="B22" s="86"/>
      <c r="C22" s="86"/>
      <c r="D22" s="86"/>
      <c r="E22" s="86"/>
      <c r="F22" s="86"/>
      <c r="G22" s="86"/>
      <c r="H22" s="86"/>
      <c r="I22" s="87"/>
    </row>
    <row r="23" spans="1:10" hidden="1">
      <c r="A23" s="88" t="s">
        <v>146</v>
      </c>
      <c r="B23" s="89"/>
      <c r="C23" s="89"/>
      <c r="D23" s="89"/>
      <c r="E23" s="89"/>
      <c r="F23" s="89"/>
      <c r="G23" s="89"/>
      <c r="H23" s="89"/>
      <c r="I23" s="90"/>
    </row>
    <row r="24" spans="1:10" hidden="1">
      <c r="A24" s="88" t="s">
        <v>147</v>
      </c>
      <c r="B24" s="89"/>
      <c r="C24" s="89"/>
      <c r="D24" s="89"/>
      <c r="E24" s="89"/>
      <c r="F24" s="89"/>
      <c r="G24" s="89"/>
      <c r="H24" s="89"/>
      <c r="I24" s="90"/>
    </row>
    <row r="25" spans="1:10" hidden="1">
      <c r="A25" s="88" t="s">
        <v>148</v>
      </c>
      <c r="B25" s="89"/>
      <c r="C25" s="89"/>
      <c r="D25" s="89"/>
      <c r="E25" s="89"/>
      <c r="F25" s="89"/>
      <c r="G25" s="89"/>
      <c r="H25" s="89"/>
      <c r="I25" s="90"/>
    </row>
    <row r="26" spans="1:10" hidden="1">
      <c r="A26" s="88"/>
      <c r="B26" s="89"/>
      <c r="C26" s="89"/>
      <c r="D26" s="89"/>
      <c r="E26" s="89"/>
      <c r="F26" s="89"/>
      <c r="G26" s="89"/>
      <c r="H26" s="89"/>
      <c r="I26" s="90"/>
    </row>
    <row r="27" spans="1:10" hidden="1">
      <c r="A27" s="88"/>
      <c r="B27" s="89"/>
      <c r="C27" s="89"/>
      <c r="D27" s="89"/>
      <c r="E27" s="89"/>
      <c r="F27" s="89"/>
      <c r="G27" s="89"/>
      <c r="H27" s="89"/>
      <c r="I27" s="90"/>
    </row>
    <row r="28" spans="1:10">
      <c r="A28" s="82" t="s">
        <v>149</v>
      </c>
      <c r="B28" s="83"/>
      <c r="C28" s="83"/>
      <c r="D28" s="83"/>
      <c r="E28" s="83"/>
      <c r="F28" s="83"/>
      <c r="G28" s="83"/>
      <c r="H28" s="83"/>
      <c r="I28" s="84"/>
    </row>
    <row r="29" spans="1:10">
      <c r="A29" s="85" t="s">
        <v>153</v>
      </c>
      <c r="B29" s="86"/>
      <c r="C29" s="86"/>
      <c r="D29" s="86"/>
      <c r="E29" s="86"/>
      <c r="F29" s="86"/>
      <c r="G29" s="86"/>
      <c r="H29" s="86"/>
      <c r="I29" s="87"/>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31"/>
  <sheetViews>
    <sheetView workbookViewId="0">
      <selection activeCell="B31" sqref="B31"/>
    </sheetView>
  </sheetViews>
  <sheetFormatPr defaultColWidth="8.77734375" defaultRowHeight="14.4"/>
  <cols>
    <col min="1" max="1" width="24.109375" customWidth="1"/>
    <col min="2" max="2" width="8" customWidth="1"/>
    <col min="3" max="3" width="7.44140625" bestFit="1" customWidth="1"/>
    <col min="4" max="5" width="8.44140625" bestFit="1" customWidth="1"/>
    <col min="6" max="7" width="9.44140625" bestFit="1" customWidth="1"/>
    <col min="8" max="8" width="8.44140625" bestFit="1" customWidth="1"/>
    <col min="9" max="31" width="9.44140625" bestFit="1" customWidth="1"/>
    <col min="32" max="35" width="8.44140625" bestFit="1" customWidth="1"/>
    <col min="36" max="36" width="11.33203125" bestFit="1" customWidth="1"/>
  </cols>
  <sheetData>
    <row r="1" spans="1:36">
      <c r="A1" s="1" t="s">
        <v>9</v>
      </c>
      <c r="B1" s="2" t="s">
        <v>10</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row>
    <row r="3" spans="1:36">
      <c r="A3" s="4" t="s">
        <v>11</v>
      </c>
      <c r="B3" s="5" t="s">
        <v>12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7"/>
    </row>
    <row r="4" spans="1:36">
      <c r="A4" s="4" t="s">
        <v>13</v>
      </c>
      <c r="B4" s="5">
        <v>5</v>
      </c>
      <c r="C4" s="8">
        <v>10</v>
      </c>
      <c r="D4" s="8">
        <v>11</v>
      </c>
      <c r="E4" s="8">
        <v>12</v>
      </c>
      <c r="F4" s="8">
        <v>13</v>
      </c>
      <c r="G4" s="8">
        <v>14</v>
      </c>
      <c r="H4" s="8">
        <v>15</v>
      </c>
      <c r="I4" s="8">
        <v>16</v>
      </c>
      <c r="J4" s="8">
        <v>17</v>
      </c>
      <c r="K4" s="8">
        <v>18</v>
      </c>
      <c r="L4" s="8">
        <v>19</v>
      </c>
      <c r="M4" s="8">
        <v>20</v>
      </c>
      <c r="N4" s="8">
        <v>21</v>
      </c>
      <c r="O4" s="8">
        <v>22</v>
      </c>
      <c r="P4" s="8">
        <v>23</v>
      </c>
      <c r="Q4" s="8">
        <v>24</v>
      </c>
      <c r="R4" s="8">
        <v>25</v>
      </c>
      <c r="S4" s="8">
        <v>26</v>
      </c>
      <c r="T4" s="8">
        <v>27</v>
      </c>
      <c r="U4" s="8">
        <v>28</v>
      </c>
      <c r="V4" s="8">
        <v>29</v>
      </c>
      <c r="W4" s="8">
        <v>30</v>
      </c>
      <c r="X4" s="8">
        <v>31</v>
      </c>
      <c r="Y4" s="8">
        <v>32</v>
      </c>
      <c r="Z4" s="8">
        <v>33</v>
      </c>
      <c r="AA4" s="8">
        <v>34</v>
      </c>
      <c r="AB4" s="8">
        <v>35</v>
      </c>
      <c r="AC4" s="8">
        <v>36</v>
      </c>
      <c r="AD4" s="8">
        <v>37</v>
      </c>
      <c r="AE4" s="8">
        <v>38</v>
      </c>
      <c r="AF4" s="8">
        <v>39</v>
      </c>
      <c r="AG4" s="8">
        <v>40</v>
      </c>
      <c r="AH4" s="8">
        <v>41</v>
      </c>
      <c r="AI4" s="8">
        <v>42</v>
      </c>
      <c r="AJ4" s="9" t="s">
        <v>14</v>
      </c>
    </row>
    <row r="5" spans="1:36">
      <c r="A5" s="10"/>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f t="shared" ref="AJ5:AJ29" si="0">SUM(B5:AI5)</f>
        <v>0</v>
      </c>
    </row>
    <row r="6" spans="1:36">
      <c r="A6" s="12" t="s">
        <v>15</v>
      </c>
      <c r="B6" s="13"/>
      <c r="C6" s="13"/>
      <c r="D6" s="13"/>
      <c r="E6" s="13"/>
      <c r="F6" s="13"/>
      <c r="G6" s="13"/>
      <c r="H6" s="13"/>
      <c r="I6" s="13"/>
      <c r="J6" s="13"/>
      <c r="K6" s="13"/>
      <c r="L6" s="13"/>
      <c r="M6" s="15"/>
      <c r="N6" s="15"/>
      <c r="O6" s="15"/>
      <c r="P6" s="15"/>
      <c r="Q6" s="15"/>
      <c r="R6" s="15"/>
      <c r="S6" s="15"/>
      <c r="T6" s="15"/>
      <c r="U6" s="13"/>
      <c r="V6" s="13"/>
      <c r="W6" s="13"/>
      <c r="X6" s="13"/>
      <c r="Y6" s="13"/>
      <c r="Z6" s="13"/>
      <c r="AA6" s="13"/>
      <c r="AB6" s="13"/>
      <c r="AC6" s="13"/>
      <c r="AD6" s="13"/>
      <c r="AE6" s="13"/>
      <c r="AF6" s="13"/>
      <c r="AG6" s="13"/>
      <c r="AH6" s="13"/>
      <c r="AI6" s="13"/>
      <c r="AJ6" s="11">
        <f t="shared" si="0"/>
        <v>0</v>
      </c>
    </row>
    <row r="7" spans="1:36">
      <c r="A7" s="10"/>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f t="shared" si="0"/>
        <v>0</v>
      </c>
    </row>
    <row r="8" spans="1:36">
      <c r="A8" s="12" t="s">
        <v>16</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1">
        <f t="shared" si="0"/>
        <v>0</v>
      </c>
    </row>
    <row r="9" spans="1:36">
      <c r="A9" s="10"/>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f t="shared" si="0"/>
        <v>0</v>
      </c>
    </row>
    <row r="10" spans="1:36">
      <c r="A10" s="10" t="s">
        <v>17</v>
      </c>
      <c r="B10" s="11"/>
      <c r="C10" s="11"/>
      <c r="D10" s="11"/>
      <c r="E10" s="11"/>
      <c r="F10" s="11"/>
      <c r="G10" s="11"/>
      <c r="H10" s="11"/>
      <c r="I10" s="11"/>
      <c r="J10" s="11"/>
      <c r="K10" s="11"/>
      <c r="L10" s="11"/>
      <c r="M10" s="11"/>
      <c r="N10" s="11"/>
      <c r="O10" s="11"/>
      <c r="P10" s="11"/>
      <c r="Q10" s="11"/>
      <c r="R10" s="11"/>
      <c r="S10" s="11"/>
      <c r="T10" s="11"/>
      <c r="U10" s="11"/>
      <c r="V10" s="11"/>
      <c r="W10" s="14"/>
      <c r="X10" s="14"/>
      <c r="Y10" s="14"/>
      <c r="Z10" s="14"/>
      <c r="AA10" s="14"/>
      <c r="AB10" s="14"/>
      <c r="AC10" s="14"/>
      <c r="AD10" s="14"/>
      <c r="AE10" s="14"/>
      <c r="AF10" s="11"/>
      <c r="AG10" s="11"/>
      <c r="AH10" s="11"/>
      <c r="AI10" s="11"/>
      <c r="AJ10" s="11">
        <f t="shared" si="0"/>
        <v>0</v>
      </c>
    </row>
    <row r="11" spans="1:36">
      <c r="A11" s="10" t="s">
        <v>18</v>
      </c>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f t="shared" si="0"/>
        <v>0</v>
      </c>
    </row>
    <row r="12" spans="1:36">
      <c r="A12" s="10" t="s">
        <v>19</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f t="shared" si="0"/>
        <v>0</v>
      </c>
    </row>
    <row r="13" spans="1:36">
      <c r="A13" s="10"/>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f t="shared" si="0"/>
        <v>0</v>
      </c>
    </row>
    <row r="14" spans="1:36">
      <c r="A14" s="10" t="s">
        <v>20</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f t="shared" si="0"/>
        <v>0</v>
      </c>
    </row>
    <row r="15" spans="1:36">
      <c r="A15" s="10"/>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f t="shared" si="0"/>
        <v>0</v>
      </c>
    </row>
    <row r="16" spans="1:36">
      <c r="A16" s="10" t="s">
        <v>21</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f t="shared" si="0"/>
        <v>0</v>
      </c>
    </row>
    <row r="17" spans="1:36">
      <c r="A17" s="10" t="s">
        <v>22</v>
      </c>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f t="shared" si="0"/>
        <v>0</v>
      </c>
    </row>
    <row r="18" spans="1:36">
      <c r="A18" s="10" t="s">
        <v>23</v>
      </c>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f t="shared" si="0"/>
        <v>0</v>
      </c>
    </row>
    <row r="19" spans="1:36">
      <c r="A19" s="10" t="s">
        <v>24</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f t="shared" si="0"/>
        <v>0</v>
      </c>
    </row>
    <row r="20" spans="1:36">
      <c r="A20" s="10" t="s">
        <v>25</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f t="shared" si="0"/>
        <v>0</v>
      </c>
    </row>
    <row r="21" spans="1:36">
      <c r="A21" s="10" t="s">
        <v>26</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f t="shared" si="0"/>
        <v>0</v>
      </c>
    </row>
    <row r="22" spans="1:36">
      <c r="A22" s="10" t="s">
        <v>27</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f t="shared" si="0"/>
        <v>0</v>
      </c>
    </row>
    <row r="23" spans="1:36">
      <c r="A23" s="10" t="s">
        <v>28</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f t="shared" si="0"/>
        <v>0</v>
      </c>
    </row>
    <row r="24" spans="1:36">
      <c r="A24" s="10" t="s">
        <v>29</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f t="shared" si="0"/>
        <v>0</v>
      </c>
    </row>
    <row r="25" spans="1:36">
      <c r="A25" s="10" t="s">
        <v>30</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f t="shared" si="0"/>
        <v>0</v>
      </c>
    </row>
    <row r="26" spans="1:36">
      <c r="A26" s="10" t="s">
        <v>31</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f t="shared" si="0"/>
        <v>0</v>
      </c>
    </row>
    <row r="27" spans="1:36">
      <c r="A27" s="10" t="s">
        <v>32</v>
      </c>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f t="shared" si="0"/>
        <v>0</v>
      </c>
    </row>
    <row r="28" spans="1:36">
      <c r="A28" s="10" t="s">
        <v>33</v>
      </c>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f t="shared" si="0"/>
        <v>0</v>
      </c>
    </row>
    <row r="29" spans="1:36">
      <c r="A29" s="10" t="s">
        <v>34</v>
      </c>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f t="shared" si="0"/>
        <v>0</v>
      </c>
    </row>
    <row r="30" spans="1:36">
      <c r="A30" s="10" t="s">
        <v>35</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f>SUM(B30:AI30)</f>
        <v>0</v>
      </c>
    </row>
    <row r="31" spans="1:36">
      <c r="A31" s="10" t="s">
        <v>14</v>
      </c>
      <c r="B31" s="11">
        <f>SUM(B5:B30)</f>
        <v>0</v>
      </c>
      <c r="C31" s="11">
        <f t="shared" ref="C31:AI31" si="1">SUM(C5:C30)</f>
        <v>0</v>
      </c>
      <c r="D31" s="11">
        <f t="shared" si="1"/>
        <v>0</v>
      </c>
      <c r="E31" s="11">
        <f t="shared" si="1"/>
        <v>0</v>
      </c>
      <c r="F31" s="11">
        <f t="shared" si="1"/>
        <v>0</v>
      </c>
      <c r="G31" s="11">
        <f t="shared" si="1"/>
        <v>0</v>
      </c>
      <c r="H31" s="11">
        <f t="shared" si="1"/>
        <v>0</v>
      </c>
      <c r="I31" s="11">
        <f t="shared" si="1"/>
        <v>0</v>
      </c>
      <c r="J31" s="11">
        <f t="shared" si="1"/>
        <v>0</v>
      </c>
      <c r="K31" s="11">
        <f t="shared" si="1"/>
        <v>0</v>
      </c>
      <c r="L31" s="11">
        <f t="shared" si="1"/>
        <v>0</v>
      </c>
      <c r="M31" s="11">
        <f t="shared" si="1"/>
        <v>0</v>
      </c>
      <c r="N31" s="11">
        <f t="shared" si="1"/>
        <v>0</v>
      </c>
      <c r="O31" s="11">
        <f t="shared" si="1"/>
        <v>0</v>
      </c>
      <c r="P31" s="11">
        <f t="shared" si="1"/>
        <v>0</v>
      </c>
      <c r="Q31" s="11">
        <f t="shared" si="1"/>
        <v>0</v>
      </c>
      <c r="R31" s="11">
        <f t="shared" si="1"/>
        <v>0</v>
      </c>
      <c r="S31" s="11">
        <f t="shared" si="1"/>
        <v>0</v>
      </c>
      <c r="T31" s="11">
        <f t="shared" si="1"/>
        <v>0</v>
      </c>
      <c r="U31" s="11">
        <f t="shared" si="1"/>
        <v>0</v>
      </c>
      <c r="V31" s="11">
        <f t="shared" si="1"/>
        <v>0</v>
      </c>
      <c r="W31" s="11">
        <f t="shared" si="1"/>
        <v>0</v>
      </c>
      <c r="X31" s="11">
        <f t="shared" si="1"/>
        <v>0</v>
      </c>
      <c r="Y31" s="11">
        <f t="shared" si="1"/>
        <v>0</v>
      </c>
      <c r="Z31" s="11">
        <f t="shared" si="1"/>
        <v>0</v>
      </c>
      <c r="AA31" s="11">
        <f t="shared" si="1"/>
        <v>0</v>
      </c>
      <c r="AB31" s="11">
        <f t="shared" si="1"/>
        <v>0</v>
      </c>
      <c r="AC31" s="11">
        <f t="shared" si="1"/>
        <v>0</v>
      </c>
      <c r="AD31" s="11">
        <f t="shared" si="1"/>
        <v>0</v>
      </c>
      <c r="AE31" s="11">
        <f t="shared" si="1"/>
        <v>0</v>
      </c>
      <c r="AF31" s="11">
        <f t="shared" si="1"/>
        <v>0</v>
      </c>
      <c r="AG31" s="11">
        <f t="shared" si="1"/>
        <v>0</v>
      </c>
      <c r="AH31" s="11">
        <f t="shared" si="1"/>
        <v>0</v>
      </c>
      <c r="AI31" s="11">
        <f t="shared" si="1"/>
        <v>0</v>
      </c>
      <c r="AJ31" s="11">
        <v>8475101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D4B099A028DB42BAC9B4D4DFE09D48" ma:contentTypeVersion="14" ma:contentTypeDescription="Create a new document." ma:contentTypeScope="" ma:versionID="faf5e1db19e5bce80b14dca8ab300686">
  <xsd:schema xmlns:xsd="http://www.w3.org/2001/XMLSchema" xmlns:xs="http://www.w3.org/2001/XMLSchema" xmlns:p="http://schemas.microsoft.com/office/2006/metadata/properties" xmlns:ns2="1190b37c-6c7c-478f-a24a-74c953134a44" xmlns:ns3="ae8b421a-8e18-4823-b8b7-8d4a288565bc" targetNamespace="http://schemas.microsoft.com/office/2006/metadata/properties" ma:root="true" ma:fieldsID="f19a506dd1b3774607aaf80e1e8d2e3d" ns2:_="" ns3:_="">
    <xsd:import namespace="1190b37c-6c7c-478f-a24a-74c953134a44"/>
    <xsd:import namespace="ae8b421a-8e18-4823-b8b7-8d4a288565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0b37c-6c7c-478f-a24a-74c953134a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9a87be8-1ad1-4c28-bbcb-1a0dc9992b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e8b421a-8e18-4823-b8b7-8d4a288565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5eb4aba-4dc0-4921-86ca-a9997fb961df}" ma:internalName="TaxCatchAll" ma:showField="CatchAllData" ma:web="ae8b421a-8e18-4823-b8b7-8d4a288565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90b37c-6c7c-478f-a24a-74c953134a44">
      <Terms xmlns="http://schemas.microsoft.com/office/infopath/2007/PartnerControls"/>
    </lcf76f155ced4ddcb4097134ff3c332f>
    <TaxCatchAll xmlns="ae8b421a-8e18-4823-b8b7-8d4a288565b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5E9EEC-8F22-4B97-9C5C-06627A607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90b37c-6c7c-478f-a24a-74c953134a44"/>
    <ds:schemaRef ds:uri="ae8b421a-8e18-4823-b8b7-8d4a288565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DEC820-EF47-4306-8D09-F902DC1455B5}">
  <ds:schemaRefs>
    <ds:schemaRef ds:uri="http://purl.org/dc/dcmitype/"/>
    <ds:schemaRef ds:uri="http://purl.org/dc/term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ae8b421a-8e18-4823-b8b7-8d4a288565bc"/>
    <ds:schemaRef ds:uri="1190b37c-6c7c-478f-a24a-74c953134a44"/>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6DE18C0B-F163-4274-B1D2-85E6EA1175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New Lay out</vt:lpstr>
      <vt:lpstr>Sheet1</vt:lpstr>
      <vt:lpstr>Original Score System</vt:lpstr>
      <vt:lpstr>in order of score</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dc:creator>
  <cp:lastModifiedBy>Angela Phillips</cp:lastModifiedBy>
  <cp:lastPrinted>2015-08-13T11:52:36Z</cp:lastPrinted>
  <dcterms:created xsi:type="dcterms:W3CDTF">2014-07-22T21:09:44Z</dcterms:created>
  <dcterms:modified xsi:type="dcterms:W3CDTF">2023-07-21T09:29:16Z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0x01010016D4B099A028DB42BAC9B4D4DFE09D48</vt:lpwstr>
  </property>
  <property fmtid="{D5CDD505-2E9C-101B-9397-08002B2CF9AE}" pid="3" name="MediaServiceImageTags">
    <vt:lpwstr/>
  </property>
</Properties>
</file>